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27000" yWindow="-2680" windowWidth="36480" windowHeight="19380" tabRatio="826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state="hidden" r:id="rId10"/>
    <sheet name="Overall Champ" sheetId="11" r:id="rId11"/>
    <sheet name="Overall HCap" sheetId="12" r:id="rId12"/>
  </sheets>
  <externalReferences>
    <externalReference r:id="rId13"/>
    <externalReference r:id="rId14"/>
  </externalReferences>
  <definedNames>
    <definedName name="_xlnm._FilterDatabase" localSheetId="10" hidden="1">'Overall Champ'!$A$3:$AM$65</definedName>
    <definedName name="_xlnm._FilterDatabase" localSheetId="11" hidden="1">'Overall HCap'!$A$3:$AL$67</definedName>
    <definedName name="_xlnm.Print_Area" localSheetId="10">'Overall Champ'!$B$1:$AA$70</definedName>
    <definedName name="_xlnm.Print_Area" localSheetId="11">'Overall HCap'!$B$1:$AA$67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2" l="1"/>
  <c r="C15" i="12"/>
  <c r="C48" i="12"/>
  <c r="C62" i="12"/>
  <c r="C61" i="12"/>
  <c r="C50" i="12"/>
  <c r="C59" i="12"/>
  <c r="C26" i="12"/>
  <c r="C57" i="12"/>
  <c r="C56" i="12"/>
  <c r="C55" i="12"/>
  <c r="C30" i="12"/>
  <c r="C53" i="12"/>
  <c r="C52" i="12"/>
  <c r="C51" i="12"/>
  <c r="C14" i="12"/>
  <c r="C49" i="12"/>
  <c r="C65" i="12"/>
  <c r="C46" i="12"/>
  <c r="C37" i="12"/>
  <c r="C45" i="12"/>
  <c r="C44" i="12"/>
  <c r="C43" i="12"/>
  <c r="C42" i="12"/>
  <c r="C41" i="12"/>
  <c r="C47" i="12"/>
  <c r="C39" i="12"/>
  <c r="C38" i="12"/>
  <c r="C40" i="12"/>
  <c r="C36" i="12"/>
  <c r="C35" i="12"/>
  <c r="C34" i="12"/>
  <c r="C33" i="12"/>
  <c r="C32" i="12"/>
  <c r="C31" i="12"/>
  <c r="C7" i="12"/>
  <c r="C29" i="12"/>
  <c r="C60" i="12"/>
  <c r="C27" i="12"/>
  <c r="C64" i="12"/>
  <c r="C25" i="12"/>
  <c r="C24" i="12"/>
  <c r="C21" i="12"/>
  <c r="C22" i="12"/>
  <c r="C28" i="12"/>
  <c r="C20" i="12"/>
  <c r="C19" i="12"/>
  <c r="C18" i="12"/>
  <c r="C17" i="12"/>
  <c r="C63" i="12"/>
  <c r="C23" i="12"/>
  <c r="C16" i="12"/>
  <c r="C13" i="12"/>
  <c r="C12" i="12"/>
  <c r="C11" i="12"/>
  <c r="C10" i="12"/>
  <c r="C58" i="12"/>
  <c r="C8" i="12"/>
  <c r="C9" i="12"/>
  <c r="C6" i="12"/>
  <c r="C5" i="12"/>
  <c r="D54" i="12"/>
  <c r="D15" i="12"/>
  <c r="D48" i="12"/>
  <c r="D62" i="12"/>
  <c r="D61" i="12"/>
  <c r="D50" i="12"/>
  <c r="D59" i="12"/>
  <c r="D26" i="12"/>
  <c r="D57" i="12"/>
  <c r="D56" i="12"/>
  <c r="D55" i="12"/>
  <c r="D30" i="12"/>
  <c r="D53" i="12"/>
  <c r="D52" i="12"/>
  <c r="D51" i="12"/>
  <c r="D49" i="12"/>
  <c r="D65" i="12"/>
  <c r="D46" i="12"/>
  <c r="D37" i="12"/>
  <c r="D45" i="12"/>
  <c r="D44" i="12"/>
  <c r="D43" i="12"/>
  <c r="D42" i="12"/>
  <c r="D41" i="12"/>
  <c r="D47" i="12"/>
  <c r="D39" i="12"/>
  <c r="D38" i="12"/>
  <c r="D40" i="12"/>
  <c r="D36" i="12"/>
  <c r="D35" i="12"/>
  <c r="D34" i="12"/>
  <c r="D33" i="12"/>
  <c r="D32" i="12"/>
  <c r="D31" i="12"/>
  <c r="D7" i="12"/>
  <c r="D29" i="12"/>
  <c r="D60" i="12"/>
  <c r="D27" i="12"/>
  <c r="D64" i="12"/>
  <c r="D25" i="12"/>
  <c r="D24" i="12"/>
  <c r="D21" i="12"/>
  <c r="D22" i="12"/>
  <c r="D28" i="12"/>
  <c r="D20" i="12"/>
  <c r="D19" i="12"/>
  <c r="D18" i="12"/>
  <c r="D17" i="12"/>
  <c r="D63" i="12"/>
  <c r="D23" i="12"/>
  <c r="D16" i="12"/>
  <c r="D13" i="12"/>
  <c r="D12" i="12"/>
  <c r="D11" i="12"/>
  <c r="D10" i="12"/>
  <c r="D8" i="12"/>
  <c r="D9" i="12"/>
  <c r="D6" i="12"/>
  <c r="D5" i="12"/>
  <c r="E15" i="9"/>
  <c r="C15" i="9"/>
  <c r="B15" i="9"/>
  <c r="E14" i="9"/>
  <c r="C14" i="9"/>
  <c r="B14" i="9"/>
  <c r="E13" i="9"/>
  <c r="C13" i="9"/>
  <c r="B13" i="9"/>
  <c r="E12" i="9"/>
  <c r="G12" i="9"/>
  <c r="C12" i="9"/>
  <c r="B12" i="9"/>
  <c r="E13" i="8"/>
  <c r="E12" i="8"/>
  <c r="C15" i="8"/>
  <c r="B15" i="8"/>
  <c r="C14" i="8"/>
  <c r="B14" i="8"/>
  <c r="C13" i="8"/>
  <c r="B13" i="8"/>
  <c r="E4" i="7"/>
  <c r="G4" i="7"/>
  <c r="E18" i="7"/>
  <c r="J18" i="7"/>
  <c r="K18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I18" i="7"/>
  <c r="G18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H18" i="7"/>
  <c r="J17" i="7"/>
  <c r="K17" i="7"/>
  <c r="I17" i="7"/>
  <c r="H17" i="7"/>
  <c r="J16" i="7"/>
  <c r="K16" i="7"/>
  <c r="I16" i="7"/>
  <c r="H16" i="7"/>
  <c r="J15" i="7"/>
  <c r="K15" i="7"/>
  <c r="I15" i="7"/>
  <c r="H15" i="7"/>
  <c r="J14" i="7"/>
  <c r="K14" i="7"/>
  <c r="I14" i="7"/>
  <c r="H14" i="7"/>
  <c r="J13" i="7"/>
  <c r="K13" i="7"/>
  <c r="I13" i="7"/>
  <c r="H13" i="7"/>
  <c r="J12" i="7"/>
  <c r="K12" i="7"/>
  <c r="I12" i="7"/>
  <c r="H12" i="7"/>
  <c r="J11" i="7"/>
  <c r="K11" i="7"/>
  <c r="I11" i="7"/>
  <c r="H11" i="7"/>
  <c r="J10" i="7"/>
  <c r="K10" i="7"/>
  <c r="I10" i="7"/>
  <c r="H10" i="7"/>
  <c r="J9" i="7"/>
  <c r="K9" i="7"/>
  <c r="I9" i="7"/>
  <c r="H9" i="7"/>
  <c r="J8" i="7"/>
  <c r="K8" i="7"/>
  <c r="I8" i="7"/>
  <c r="H8" i="7"/>
  <c r="C18" i="7"/>
  <c r="B18" i="7"/>
  <c r="C21" i="6"/>
  <c r="B21" i="6"/>
  <c r="C20" i="6"/>
  <c r="B20" i="6"/>
  <c r="E19" i="6"/>
  <c r="C19" i="6"/>
  <c r="B19" i="6"/>
  <c r="E18" i="6"/>
  <c r="G18" i="6"/>
  <c r="C18" i="6"/>
  <c r="B18" i="6"/>
  <c r="E20" i="5"/>
  <c r="G20" i="5"/>
  <c r="E19" i="5"/>
  <c r="G19" i="5"/>
  <c r="E18" i="5"/>
  <c r="G18" i="5"/>
  <c r="E17" i="5"/>
  <c r="G17" i="5"/>
  <c r="E16" i="5"/>
  <c r="G16" i="5"/>
  <c r="E15" i="5"/>
  <c r="G15" i="5"/>
  <c r="E14" i="5"/>
  <c r="G14" i="5"/>
  <c r="E13" i="5"/>
  <c r="G13" i="5"/>
  <c r="E12" i="5"/>
  <c r="G12" i="5"/>
  <c r="E11" i="5"/>
  <c r="G11" i="5"/>
  <c r="E10" i="5"/>
  <c r="G10" i="5"/>
  <c r="E9" i="5"/>
  <c r="G9" i="5"/>
  <c r="E8" i="5"/>
  <c r="G8" i="5"/>
  <c r="E7" i="5"/>
  <c r="G7" i="5"/>
  <c r="E6" i="5"/>
  <c r="G6" i="5"/>
  <c r="E5" i="5"/>
  <c r="E4" i="5"/>
  <c r="I5" i="5"/>
  <c r="G5" i="5"/>
  <c r="G4" i="5"/>
  <c r="H19" i="5"/>
  <c r="C21" i="5"/>
  <c r="B21" i="5"/>
  <c r="C20" i="5"/>
  <c r="B20" i="5"/>
  <c r="C19" i="5"/>
  <c r="B19" i="5"/>
  <c r="C18" i="5"/>
  <c r="B18" i="5"/>
  <c r="C17" i="5"/>
  <c r="B17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I20" i="5"/>
  <c r="C4" i="5"/>
  <c r="B4" i="5"/>
  <c r="G13" i="9"/>
  <c r="G15" i="9"/>
  <c r="G14" i="9"/>
  <c r="G13" i="8"/>
  <c r="G12" i="8"/>
  <c r="G19" i="6"/>
  <c r="I12" i="5"/>
  <c r="I17" i="5"/>
  <c r="H4" i="5"/>
  <c r="H6" i="5"/>
  <c r="I7" i="5"/>
  <c r="I9" i="5"/>
  <c r="H13" i="5"/>
  <c r="J14" i="5"/>
  <c r="K14" i="5"/>
  <c r="H16" i="5"/>
  <c r="H18" i="5"/>
  <c r="I19" i="5"/>
  <c r="I4" i="5"/>
  <c r="I6" i="5"/>
  <c r="H10" i="5"/>
  <c r="I11" i="5"/>
  <c r="I13" i="5"/>
  <c r="I16" i="5"/>
  <c r="I18" i="5"/>
  <c r="H9" i="5"/>
  <c r="J10" i="5"/>
  <c r="K10" i="5"/>
  <c r="I14" i="5"/>
  <c r="H20" i="5"/>
  <c r="J6" i="5"/>
  <c r="K6" i="5"/>
  <c r="I8" i="5"/>
  <c r="I10" i="5"/>
  <c r="H14" i="5"/>
  <c r="I15" i="5"/>
  <c r="H17" i="5"/>
  <c r="J18" i="5"/>
  <c r="K18" i="5"/>
  <c r="H5" i="5"/>
  <c r="J7" i="5"/>
  <c r="K7" i="5"/>
  <c r="J11" i="5"/>
  <c r="K11" i="5"/>
  <c r="J15" i="5"/>
  <c r="K15" i="5"/>
  <c r="J19" i="5"/>
  <c r="K19" i="5"/>
  <c r="H8" i="5"/>
  <c r="H12" i="5"/>
  <c r="J4" i="5"/>
  <c r="K4" i="5"/>
  <c r="J8" i="5"/>
  <c r="K8" i="5"/>
  <c r="J12" i="5"/>
  <c r="K12" i="5"/>
  <c r="J16" i="5"/>
  <c r="K16" i="5"/>
  <c r="J20" i="5"/>
  <c r="K20" i="5"/>
  <c r="J5" i="5"/>
  <c r="H7" i="5"/>
  <c r="J9" i="5"/>
  <c r="H11" i="5"/>
  <c r="J13" i="5"/>
  <c r="K13" i="5"/>
  <c r="H15" i="5"/>
  <c r="J17" i="5"/>
  <c r="K17" i="5"/>
  <c r="D48" i="11"/>
  <c r="C48" i="11"/>
  <c r="D62" i="11"/>
  <c r="C62" i="11"/>
  <c r="D61" i="11"/>
  <c r="C61" i="11"/>
  <c r="D50" i="11"/>
  <c r="C50" i="11"/>
  <c r="D59" i="11"/>
  <c r="C59" i="11"/>
  <c r="D57" i="11"/>
  <c r="C57" i="11"/>
  <c r="D56" i="11"/>
  <c r="C56" i="11"/>
  <c r="D55" i="11"/>
  <c r="C55" i="11"/>
  <c r="D53" i="11"/>
  <c r="C53" i="11"/>
  <c r="D52" i="11"/>
  <c r="C52" i="11"/>
  <c r="D51" i="11"/>
  <c r="C51" i="11"/>
  <c r="D49" i="11"/>
  <c r="C49" i="11"/>
  <c r="D65" i="11"/>
  <c r="C65" i="11"/>
  <c r="D44" i="11"/>
  <c r="C44" i="11"/>
  <c r="D43" i="11"/>
  <c r="C43" i="11"/>
  <c r="D42" i="11"/>
  <c r="C42" i="11"/>
  <c r="D41" i="11"/>
  <c r="C41" i="11"/>
  <c r="D47" i="11"/>
  <c r="C47" i="11"/>
  <c r="D39" i="11"/>
  <c r="C39" i="11"/>
  <c r="D38" i="11"/>
  <c r="C38" i="11"/>
  <c r="D30" i="11"/>
  <c r="C30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29" i="11"/>
  <c r="C29" i="11"/>
  <c r="D58" i="11"/>
  <c r="C58" i="11"/>
  <c r="D27" i="11"/>
  <c r="C27" i="11"/>
  <c r="D64" i="11"/>
  <c r="C64" i="11"/>
  <c r="D25" i="11"/>
  <c r="C25" i="11"/>
  <c r="D24" i="11"/>
  <c r="C24" i="11"/>
  <c r="D22" i="11"/>
  <c r="C22" i="11"/>
  <c r="D20" i="11"/>
  <c r="C20" i="11"/>
  <c r="D19" i="11"/>
  <c r="C19" i="11"/>
  <c r="D18" i="11"/>
  <c r="C18" i="11"/>
  <c r="D17" i="11"/>
  <c r="C17" i="11"/>
  <c r="D63" i="11"/>
  <c r="C63" i="11"/>
  <c r="D13" i="11"/>
  <c r="C13" i="11"/>
  <c r="D12" i="11"/>
  <c r="C12" i="11"/>
  <c r="D11" i="11"/>
  <c r="C11" i="11"/>
  <c r="D10" i="11"/>
  <c r="C10" i="11"/>
  <c r="D8" i="11"/>
  <c r="C8" i="11"/>
  <c r="D5" i="11"/>
  <c r="C5" i="11"/>
  <c r="D4" i="11"/>
  <c r="C4" i="11"/>
  <c r="D4" i="12"/>
  <c r="C4" i="12"/>
  <c r="S54" i="12"/>
  <c r="S62" i="12"/>
  <c r="S61" i="12"/>
  <c r="S50" i="12"/>
  <c r="S59" i="12"/>
  <c r="S26" i="12"/>
  <c r="S57" i="12"/>
  <c r="S56" i="12"/>
  <c r="S55" i="12"/>
  <c r="S30" i="12"/>
  <c r="S53" i="12"/>
  <c r="S52" i="12"/>
  <c r="S51" i="12"/>
  <c r="S49" i="12"/>
  <c r="S65" i="12"/>
  <c r="S37" i="12"/>
  <c r="S45" i="12"/>
  <c r="S44" i="12"/>
  <c r="S43" i="12"/>
  <c r="S42" i="12"/>
  <c r="S41" i="12"/>
  <c r="S39" i="12"/>
  <c r="S38" i="12"/>
  <c r="S36" i="12"/>
  <c r="S35" i="12"/>
  <c r="S34" i="12"/>
  <c r="S33" i="12"/>
  <c r="S32" i="12"/>
  <c r="S31" i="12"/>
  <c r="S29" i="12"/>
  <c r="S60" i="12"/>
  <c r="S27" i="12"/>
  <c r="S64" i="12"/>
  <c r="S25" i="12"/>
  <c r="S24" i="12"/>
  <c r="S22" i="12"/>
  <c r="S28" i="12"/>
  <c r="S20" i="12"/>
  <c r="S19" i="12"/>
  <c r="S18" i="12"/>
  <c r="S17" i="12"/>
  <c r="S63" i="12"/>
  <c r="S16" i="12"/>
  <c r="S13" i="12"/>
  <c r="S12" i="12"/>
  <c r="S11" i="12"/>
  <c r="S10" i="12"/>
  <c r="S58" i="12"/>
  <c r="S8" i="12"/>
  <c r="S6" i="12"/>
  <c r="S5" i="12"/>
  <c r="S4" i="12"/>
  <c r="O54" i="12"/>
  <c r="O62" i="12"/>
  <c r="O61" i="12"/>
  <c r="O59" i="12"/>
  <c r="O57" i="12"/>
  <c r="O56" i="12"/>
  <c r="O55" i="12"/>
  <c r="O53" i="12"/>
  <c r="O52" i="12"/>
  <c r="O51" i="12"/>
  <c r="O49" i="12"/>
  <c r="O37" i="12"/>
  <c r="O45" i="12"/>
  <c r="O44" i="12"/>
  <c r="O43" i="12"/>
  <c r="O42" i="12"/>
  <c r="O41" i="12"/>
  <c r="O39" i="12"/>
  <c r="O38" i="12"/>
  <c r="O36" i="12"/>
  <c r="O35" i="12"/>
  <c r="O34" i="12"/>
  <c r="O33" i="12"/>
  <c r="O32" i="12"/>
  <c r="O31" i="12"/>
  <c r="O29" i="12"/>
  <c r="O27" i="12"/>
  <c r="O64" i="12"/>
  <c r="O25" i="12"/>
  <c r="O24" i="12"/>
  <c r="O22" i="12"/>
  <c r="O20" i="12"/>
  <c r="O19" i="12"/>
  <c r="O18" i="12"/>
  <c r="O17" i="12"/>
  <c r="O63" i="12"/>
  <c r="O13" i="12"/>
  <c r="O12" i="12"/>
  <c r="O11" i="12"/>
  <c r="O10" i="12"/>
  <c r="O8" i="12"/>
  <c r="O6" i="12"/>
  <c r="O5" i="12"/>
  <c r="O4" i="12"/>
  <c r="K54" i="12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H4" i="4"/>
  <c r="K15" i="12"/>
  <c r="H16" i="4"/>
  <c r="K48" i="12"/>
  <c r="K62" i="12"/>
  <c r="K61" i="12"/>
  <c r="H14" i="4"/>
  <c r="K50" i="12"/>
  <c r="K59" i="12"/>
  <c r="H8" i="4"/>
  <c r="K26" i="12"/>
  <c r="K57" i="12"/>
  <c r="K56" i="12"/>
  <c r="K55" i="12"/>
  <c r="H12" i="4"/>
  <c r="K30" i="12"/>
  <c r="K53" i="12"/>
  <c r="K52" i="12"/>
  <c r="K51" i="12"/>
  <c r="H18" i="4"/>
  <c r="K14" i="12"/>
  <c r="K49" i="12"/>
  <c r="K65" i="12"/>
  <c r="K46" i="12"/>
  <c r="H6" i="4"/>
  <c r="K37" i="12"/>
  <c r="K45" i="12"/>
  <c r="K44" i="12"/>
  <c r="K43" i="12"/>
  <c r="K42" i="12"/>
  <c r="K41" i="12"/>
  <c r="H17" i="4"/>
  <c r="K47" i="12"/>
  <c r="K39" i="12"/>
  <c r="K38" i="12"/>
  <c r="K40" i="12"/>
  <c r="K36" i="12"/>
  <c r="K35" i="12"/>
  <c r="K34" i="12"/>
  <c r="K33" i="12"/>
  <c r="K32" i="12"/>
  <c r="K31" i="12"/>
  <c r="H7" i="4"/>
  <c r="K7" i="12"/>
  <c r="K29" i="12"/>
  <c r="H19" i="4"/>
  <c r="K60" i="12"/>
  <c r="K27" i="12"/>
  <c r="K64" i="12"/>
  <c r="K25" i="12"/>
  <c r="K24" i="12"/>
  <c r="H10" i="4"/>
  <c r="K21" i="12"/>
  <c r="K22" i="12"/>
  <c r="H5" i="4"/>
  <c r="K28" i="12"/>
  <c r="K20" i="12"/>
  <c r="K19" i="12"/>
  <c r="K18" i="12"/>
  <c r="K17" i="12"/>
  <c r="H9" i="4"/>
  <c r="K63" i="12"/>
  <c r="H15" i="4"/>
  <c r="K23" i="12"/>
  <c r="H11" i="4"/>
  <c r="K16" i="12"/>
  <c r="K13" i="12"/>
  <c r="K12" i="12"/>
  <c r="K11" i="12"/>
  <c r="K10" i="12"/>
  <c r="K58" i="12"/>
  <c r="K8" i="12"/>
  <c r="H13" i="4"/>
  <c r="K9" i="12"/>
  <c r="K6" i="12"/>
  <c r="K5" i="12"/>
  <c r="K4" i="12"/>
  <c r="O60" i="11"/>
  <c r="O62" i="11"/>
  <c r="O61" i="11"/>
  <c r="O59" i="11"/>
  <c r="O57" i="11"/>
  <c r="O56" i="11"/>
  <c r="O55" i="11"/>
  <c r="O53" i="11"/>
  <c r="O52" i="11"/>
  <c r="O51" i="11"/>
  <c r="O49" i="11"/>
  <c r="O26" i="11"/>
  <c r="O45" i="11"/>
  <c r="O44" i="11"/>
  <c r="O43" i="11"/>
  <c r="O42" i="11"/>
  <c r="O41" i="11"/>
  <c r="O39" i="11"/>
  <c r="O38" i="11"/>
  <c r="O36" i="11"/>
  <c r="O35" i="11"/>
  <c r="O34" i="11"/>
  <c r="O33" i="11"/>
  <c r="O32" i="11"/>
  <c r="O31" i="11"/>
  <c r="O29" i="11"/>
  <c r="O27" i="11"/>
  <c r="O64" i="11"/>
  <c r="O25" i="11"/>
  <c r="O24" i="11"/>
  <c r="O22" i="11"/>
  <c r="O20" i="11"/>
  <c r="O19" i="11"/>
  <c r="O18" i="11"/>
  <c r="O17" i="11"/>
  <c r="O63" i="11"/>
  <c r="O13" i="11"/>
  <c r="O12" i="11"/>
  <c r="O11" i="11"/>
  <c r="O10" i="11"/>
  <c r="O8" i="11"/>
  <c r="O6" i="11"/>
  <c r="O5" i="11"/>
  <c r="O4" i="11"/>
  <c r="K60" i="11"/>
  <c r="I4" i="4"/>
  <c r="K9" i="11"/>
  <c r="I16" i="4"/>
  <c r="K48" i="11"/>
  <c r="K62" i="11"/>
  <c r="K61" i="11"/>
  <c r="I14" i="4"/>
  <c r="K50" i="11"/>
  <c r="K59" i="11"/>
  <c r="I8" i="4"/>
  <c r="K28" i="11"/>
  <c r="K57" i="11"/>
  <c r="K56" i="11"/>
  <c r="K55" i="11"/>
  <c r="I12" i="4"/>
  <c r="K46" i="11"/>
  <c r="K53" i="11"/>
  <c r="K52" i="11"/>
  <c r="K51" i="11"/>
  <c r="I18" i="4"/>
  <c r="K40" i="11"/>
  <c r="K49" i="11"/>
  <c r="K65" i="11"/>
  <c r="K37" i="11"/>
  <c r="I6" i="4"/>
  <c r="K26" i="11"/>
  <c r="K45" i="11"/>
  <c r="K44" i="11"/>
  <c r="K43" i="11"/>
  <c r="K42" i="11"/>
  <c r="K41" i="11"/>
  <c r="I17" i="4"/>
  <c r="K47" i="11"/>
  <c r="K39" i="11"/>
  <c r="K38" i="11"/>
  <c r="K30" i="11"/>
  <c r="K36" i="11"/>
  <c r="K35" i="11"/>
  <c r="K34" i="11"/>
  <c r="K33" i="11"/>
  <c r="K32" i="11"/>
  <c r="K31" i="11"/>
  <c r="I7" i="4"/>
  <c r="K14" i="11"/>
  <c r="K29" i="11"/>
  <c r="I19" i="4"/>
  <c r="K58" i="11"/>
  <c r="K27" i="11"/>
  <c r="K64" i="11"/>
  <c r="K25" i="11"/>
  <c r="K24" i="11"/>
  <c r="I10" i="4"/>
  <c r="K21" i="11"/>
  <c r="K22" i="11"/>
  <c r="I5" i="4"/>
  <c r="K7" i="11"/>
  <c r="K20" i="11"/>
  <c r="K19" i="11"/>
  <c r="K18" i="11"/>
  <c r="K17" i="11"/>
  <c r="I9" i="4"/>
  <c r="K63" i="11"/>
  <c r="I15" i="4"/>
  <c r="K23" i="11"/>
  <c r="I11" i="4"/>
  <c r="K16" i="11"/>
  <c r="K13" i="11"/>
  <c r="K12" i="11"/>
  <c r="K11" i="11"/>
  <c r="K10" i="11"/>
  <c r="K54" i="11"/>
  <c r="K8" i="11"/>
  <c r="I13" i="4"/>
  <c r="K15" i="11"/>
  <c r="K6" i="11"/>
  <c r="K5" i="11"/>
  <c r="K4" i="11"/>
  <c r="J19" i="4"/>
  <c r="K19" i="4"/>
  <c r="J18" i="4"/>
  <c r="K18" i="4"/>
  <c r="J17" i="4"/>
  <c r="K17" i="4"/>
  <c r="J16" i="4"/>
  <c r="K16" i="4"/>
  <c r="J15" i="4"/>
  <c r="K15" i="4"/>
  <c r="J14" i="4"/>
  <c r="K14" i="4"/>
  <c r="J13" i="4"/>
  <c r="K13" i="4"/>
  <c r="J12" i="4"/>
  <c r="K12" i="4"/>
  <c r="J11" i="4"/>
  <c r="K11" i="4"/>
  <c r="J10" i="4"/>
  <c r="K10" i="4"/>
  <c r="J9" i="4"/>
  <c r="J8" i="4"/>
  <c r="K8" i="4"/>
  <c r="C19" i="4"/>
  <c r="B19" i="4"/>
  <c r="C18" i="4"/>
  <c r="B18" i="4"/>
  <c r="C19" i="3"/>
  <c r="B19" i="3"/>
  <c r="E19" i="3"/>
  <c r="B16" i="2"/>
  <c r="C15" i="2"/>
  <c r="B15" i="2"/>
  <c r="C14" i="2"/>
  <c r="B14" i="2"/>
  <c r="C13" i="2"/>
  <c r="B13" i="2"/>
  <c r="C12" i="2"/>
  <c r="B12" i="2"/>
  <c r="C11" i="2"/>
  <c r="B11" i="2"/>
  <c r="E15" i="2"/>
  <c r="G15" i="2"/>
  <c r="E4" i="2"/>
  <c r="E5" i="2"/>
  <c r="E6" i="2"/>
  <c r="E7" i="2"/>
  <c r="E8" i="2"/>
  <c r="E9" i="2"/>
  <c r="E10" i="2"/>
  <c r="E11" i="2"/>
  <c r="E12" i="2"/>
  <c r="E13" i="2"/>
  <c r="E14" i="2"/>
  <c r="I15" i="2"/>
  <c r="G14" i="2"/>
  <c r="I14" i="2"/>
  <c r="G13" i="2"/>
  <c r="I13" i="2"/>
  <c r="G12" i="2"/>
  <c r="G11" i="2"/>
  <c r="K9" i="5"/>
  <c r="K5" i="5"/>
  <c r="K9" i="4"/>
  <c r="G19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I19" i="3"/>
  <c r="I12" i="2"/>
  <c r="I11" i="2"/>
  <c r="E16" i="1"/>
  <c r="E15" i="1"/>
  <c r="E14" i="1"/>
  <c r="B16" i="1"/>
  <c r="C15" i="1"/>
  <c r="B15" i="1"/>
  <c r="C14" i="1"/>
  <c r="B14" i="1"/>
  <c r="C13" i="1"/>
  <c r="B13" i="1"/>
  <c r="C12" i="1"/>
  <c r="B12" i="1"/>
  <c r="C11" i="1"/>
  <c r="B11" i="1"/>
  <c r="E13" i="1"/>
  <c r="E12" i="1"/>
  <c r="E11" i="1"/>
  <c r="G15" i="1"/>
  <c r="G14" i="1"/>
  <c r="D60" i="11"/>
  <c r="C60" i="11"/>
  <c r="D9" i="11"/>
  <c r="C9" i="11"/>
  <c r="D28" i="11"/>
  <c r="C28" i="11"/>
  <c r="D46" i="11"/>
  <c r="C46" i="11"/>
  <c r="C40" i="11"/>
  <c r="D37" i="11"/>
  <c r="C37" i="11"/>
  <c r="D26" i="11"/>
  <c r="C26" i="11"/>
  <c r="D45" i="11"/>
  <c r="C45" i="11"/>
  <c r="D14" i="11"/>
  <c r="C14" i="11"/>
  <c r="D21" i="11"/>
  <c r="C21" i="11"/>
  <c r="D7" i="11"/>
  <c r="C7" i="11"/>
  <c r="D23" i="11"/>
  <c r="C23" i="11"/>
  <c r="D16" i="11"/>
  <c r="C16" i="11"/>
  <c r="C54" i="11"/>
  <c r="D15" i="11"/>
  <c r="C15" i="11"/>
  <c r="D6" i="11"/>
  <c r="C6" i="11"/>
  <c r="C11" i="9"/>
  <c r="B11" i="9"/>
  <c r="C10" i="9"/>
  <c r="B10" i="9"/>
  <c r="C9" i="9"/>
  <c r="B9" i="9"/>
  <c r="C8" i="9"/>
  <c r="B8" i="9"/>
  <c r="C7" i="9"/>
  <c r="B7" i="9"/>
  <c r="C6" i="9"/>
  <c r="B6" i="9"/>
  <c r="C5" i="9"/>
  <c r="B5" i="9"/>
  <c r="C4" i="9"/>
  <c r="B4" i="9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17" i="7"/>
  <c r="B17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F19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G13" i="1"/>
  <c r="G11" i="1"/>
  <c r="G12" i="1"/>
  <c r="G16" i="1"/>
  <c r="U54" i="12"/>
  <c r="U62" i="12"/>
  <c r="U61" i="12"/>
  <c r="U50" i="12"/>
  <c r="U59" i="12"/>
  <c r="U57" i="12"/>
  <c r="U56" i="12"/>
  <c r="U55" i="12"/>
  <c r="U30" i="12"/>
  <c r="U53" i="12"/>
  <c r="U52" i="12"/>
  <c r="U51" i="12"/>
  <c r="U49" i="12"/>
  <c r="U65" i="12"/>
  <c r="U37" i="12"/>
  <c r="U45" i="12"/>
  <c r="U44" i="12"/>
  <c r="U43" i="12"/>
  <c r="U42" i="12"/>
  <c r="U41" i="12"/>
  <c r="U39" i="12"/>
  <c r="U38" i="12"/>
  <c r="U36" i="12"/>
  <c r="U35" i="12"/>
  <c r="U34" i="12"/>
  <c r="U33" i="12"/>
  <c r="U32" i="12"/>
  <c r="U31" i="12"/>
  <c r="U29" i="12"/>
  <c r="U60" i="12"/>
  <c r="U27" i="12"/>
  <c r="U64" i="12"/>
  <c r="U25" i="12"/>
  <c r="U24" i="12"/>
  <c r="U22" i="12"/>
  <c r="U28" i="12"/>
  <c r="U20" i="12"/>
  <c r="U19" i="12"/>
  <c r="U18" i="12"/>
  <c r="U17" i="12"/>
  <c r="U63" i="12"/>
  <c r="U13" i="12"/>
  <c r="U12" i="12"/>
  <c r="U11" i="12"/>
  <c r="U10" i="12"/>
  <c r="U58" i="12"/>
  <c r="U8" i="12"/>
  <c r="U6" i="12"/>
  <c r="U5" i="12"/>
  <c r="U4" i="12"/>
  <c r="U60" i="11"/>
  <c r="U62" i="11"/>
  <c r="U61" i="11"/>
  <c r="U50" i="11"/>
  <c r="U59" i="11"/>
  <c r="U57" i="11"/>
  <c r="U56" i="11"/>
  <c r="U55" i="11"/>
  <c r="U46" i="11"/>
  <c r="U53" i="11"/>
  <c r="U52" i="11"/>
  <c r="U51" i="11"/>
  <c r="U49" i="11"/>
  <c r="U65" i="11"/>
  <c r="U26" i="11"/>
  <c r="U45" i="11"/>
  <c r="U44" i="11"/>
  <c r="U43" i="11"/>
  <c r="U42" i="11"/>
  <c r="U41" i="11"/>
  <c r="U39" i="11"/>
  <c r="U38" i="11"/>
  <c r="U36" i="11"/>
  <c r="U35" i="11"/>
  <c r="U34" i="11"/>
  <c r="U33" i="11"/>
  <c r="U32" i="11"/>
  <c r="U31" i="11"/>
  <c r="U29" i="11"/>
  <c r="U58" i="11"/>
  <c r="U27" i="11"/>
  <c r="U64" i="11"/>
  <c r="U25" i="11"/>
  <c r="U24" i="11"/>
  <c r="U22" i="11"/>
  <c r="U7" i="11"/>
  <c r="U20" i="11"/>
  <c r="U19" i="11"/>
  <c r="U18" i="11"/>
  <c r="U17" i="11"/>
  <c r="U63" i="11"/>
  <c r="U13" i="11"/>
  <c r="U12" i="11"/>
  <c r="U11" i="11"/>
  <c r="U10" i="11"/>
  <c r="U54" i="11"/>
  <c r="U8" i="11"/>
  <c r="U6" i="11"/>
  <c r="U5" i="11"/>
  <c r="U4" i="11"/>
  <c r="G48" i="12"/>
  <c r="G62" i="12"/>
  <c r="G61" i="12"/>
  <c r="G50" i="12"/>
  <c r="G59" i="12"/>
  <c r="G57" i="12"/>
  <c r="G56" i="12"/>
  <c r="G55" i="12"/>
  <c r="G53" i="12"/>
  <c r="G52" i="12"/>
  <c r="G51" i="12"/>
  <c r="G49" i="12"/>
  <c r="G65" i="12"/>
  <c r="G46" i="12"/>
  <c r="G45" i="12"/>
  <c r="G44" i="12"/>
  <c r="G43" i="12"/>
  <c r="G42" i="12"/>
  <c r="G41" i="12"/>
  <c r="G47" i="12"/>
  <c r="G39" i="12"/>
  <c r="G38" i="12"/>
  <c r="G40" i="12"/>
  <c r="G36" i="12"/>
  <c r="G35" i="12"/>
  <c r="G34" i="12"/>
  <c r="G33" i="12"/>
  <c r="G32" i="12"/>
  <c r="G31" i="12"/>
  <c r="G7" i="12"/>
  <c r="G29" i="12"/>
  <c r="G60" i="12"/>
  <c r="G27" i="12"/>
  <c r="G25" i="12"/>
  <c r="G24" i="12"/>
  <c r="G22" i="12"/>
  <c r="G20" i="12"/>
  <c r="G19" i="12"/>
  <c r="G18" i="12"/>
  <c r="G17" i="12"/>
  <c r="G63" i="12"/>
  <c r="G13" i="12"/>
  <c r="G12" i="12"/>
  <c r="G11" i="12"/>
  <c r="G10" i="12"/>
  <c r="G8" i="12"/>
  <c r="G6" i="12"/>
  <c r="G5" i="12"/>
  <c r="G4" i="12"/>
  <c r="G48" i="11"/>
  <c r="G62" i="11"/>
  <c r="G61" i="11"/>
  <c r="G50" i="11"/>
  <c r="G59" i="11"/>
  <c r="G57" i="11"/>
  <c r="G56" i="11"/>
  <c r="G55" i="11"/>
  <c r="G53" i="11"/>
  <c r="G52" i="11"/>
  <c r="G51" i="11"/>
  <c r="G49" i="11"/>
  <c r="G65" i="11"/>
  <c r="G37" i="11"/>
  <c r="G45" i="11"/>
  <c r="G44" i="11"/>
  <c r="G43" i="11"/>
  <c r="G42" i="11"/>
  <c r="G41" i="11"/>
  <c r="G47" i="11"/>
  <c r="G39" i="11"/>
  <c r="G38" i="11"/>
  <c r="G30" i="11"/>
  <c r="G36" i="11"/>
  <c r="G35" i="11"/>
  <c r="G34" i="11"/>
  <c r="G33" i="11"/>
  <c r="G32" i="11"/>
  <c r="G31" i="11"/>
  <c r="G14" i="11"/>
  <c r="G29" i="11"/>
  <c r="G58" i="11"/>
  <c r="G27" i="11"/>
  <c r="G64" i="11"/>
  <c r="G25" i="11"/>
  <c r="G24" i="11"/>
  <c r="G22" i="11"/>
  <c r="G20" i="11"/>
  <c r="G19" i="11"/>
  <c r="G18" i="11"/>
  <c r="G17" i="11"/>
  <c r="G63" i="11"/>
  <c r="G13" i="11"/>
  <c r="G12" i="11"/>
  <c r="G11" i="11"/>
  <c r="G10" i="11"/>
  <c r="G8" i="11"/>
  <c r="G6" i="11"/>
  <c r="G5" i="11"/>
  <c r="G4" i="11"/>
  <c r="G9" i="2"/>
  <c r="G5" i="2"/>
  <c r="E10" i="1"/>
  <c r="E9" i="1"/>
  <c r="E8" i="1"/>
  <c r="E7" i="1"/>
  <c r="E6" i="1"/>
  <c r="E5" i="1"/>
  <c r="E4" i="1"/>
  <c r="I14" i="1"/>
  <c r="I16" i="1"/>
  <c r="I15" i="1"/>
  <c r="I11" i="1"/>
  <c r="I12" i="1"/>
  <c r="I13" i="1"/>
  <c r="I5" i="1"/>
  <c r="I9" i="1"/>
  <c r="E60" i="11"/>
  <c r="I6" i="1"/>
  <c r="I10" i="1"/>
  <c r="I7" i="1"/>
  <c r="I8" i="1"/>
  <c r="I8" i="2"/>
  <c r="I7" i="2"/>
  <c r="G46" i="11"/>
  <c r="I6" i="2"/>
  <c r="I10" i="2"/>
  <c r="I5" i="2"/>
  <c r="I9" i="2"/>
  <c r="G5" i="1"/>
  <c r="G9" i="1"/>
  <c r="G6" i="2"/>
  <c r="G7" i="2"/>
  <c r="G10" i="2"/>
  <c r="G8" i="1"/>
  <c r="G7" i="1"/>
  <c r="G8" i="2"/>
  <c r="G4" i="2"/>
  <c r="G6" i="1"/>
  <c r="G10" i="1"/>
  <c r="G4" i="1"/>
  <c r="H9" i="2"/>
  <c r="I4" i="2"/>
  <c r="G9" i="11"/>
  <c r="H9" i="11"/>
  <c r="AD9" i="11"/>
  <c r="I4" i="1"/>
  <c r="W60" i="11"/>
  <c r="X60" i="11"/>
  <c r="AL60" i="11"/>
  <c r="V60" i="11"/>
  <c r="AK60" i="11"/>
  <c r="S60" i="11"/>
  <c r="T60" i="11"/>
  <c r="AJ60" i="11"/>
  <c r="Q60" i="11"/>
  <c r="R60" i="11"/>
  <c r="AI60" i="11"/>
  <c r="P60" i="11"/>
  <c r="AH60" i="11"/>
  <c r="W9" i="11"/>
  <c r="X9" i="11"/>
  <c r="AL9" i="11"/>
  <c r="E11" i="9"/>
  <c r="E10" i="9"/>
  <c r="G10" i="9"/>
  <c r="E9" i="9"/>
  <c r="G9" i="9"/>
  <c r="E8" i="9"/>
  <c r="G8" i="9"/>
  <c r="E7" i="9"/>
  <c r="E6" i="9"/>
  <c r="E5" i="9"/>
  <c r="E4" i="9"/>
  <c r="G4" i="9"/>
  <c r="E17" i="6"/>
  <c r="E16" i="6"/>
  <c r="E15" i="6"/>
  <c r="E14" i="6"/>
  <c r="E13" i="6"/>
  <c r="G18" i="3"/>
  <c r="J4" i="9"/>
  <c r="K4" i="9"/>
  <c r="J13" i="9"/>
  <c r="K13" i="9"/>
  <c r="J12" i="9"/>
  <c r="K12" i="9"/>
  <c r="J15" i="9"/>
  <c r="K15" i="9"/>
  <c r="J14" i="9"/>
  <c r="K14" i="9"/>
  <c r="G11" i="9"/>
  <c r="I12" i="9"/>
  <c r="U48" i="11"/>
  <c r="I14" i="9"/>
  <c r="U47" i="11"/>
  <c r="I15" i="9"/>
  <c r="U40" i="11"/>
  <c r="I13" i="9"/>
  <c r="U28" i="11"/>
  <c r="G16" i="3"/>
  <c r="G17" i="3"/>
  <c r="J7" i="2"/>
  <c r="K7" i="2"/>
  <c r="J14" i="2"/>
  <c r="J15" i="2"/>
  <c r="J13" i="2"/>
  <c r="H15" i="2"/>
  <c r="J12" i="2"/>
  <c r="H12" i="2"/>
  <c r="H14" i="2"/>
  <c r="G64" i="12"/>
  <c r="H13" i="2"/>
  <c r="H11" i="2"/>
  <c r="J11" i="2"/>
  <c r="G40" i="11"/>
  <c r="G21" i="11"/>
  <c r="G60" i="11"/>
  <c r="H60" i="11"/>
  <c r="AD60" i="11"/>
  <c r="G23" i="11"/>
  <c r="G54" i="12"/>
  <c r="G23" i="12"/>
  <c r="G54" i="11"/>
  <c r="G15" i="11"/>
  <c r="G16" i="11"/>
  <c r="G26" i="11"/>
  <c r="G28" i="11"/>
  <c r="G7" i="11"/>
  <c r="J10" i="1"/>
  <c r="J15" i="1"/>
  <c r="J12" i="1"/>
  <c r="J14" i="1"/>
  <c r="J11" i="1"/>
  <c r="J13" i="1"/>
  <c r="J16" i="1"/>
  <c r="H16" i="1"/>
  <c r="H15" i="1"/>
  <c r="H12" i="1"/>
  <c r="H14" i="1"/>
  <c r="H13" i="1"/>
  <c r="H11" i="1"/>
  <c r="H10" i="2"/>
  <c r="H8" i="2"/>
  <c r="H7" i="2"/>
  <c r="G30" i="12"/>
  <c r="H5" i="2"/>
  <c r="H6" i="2"/>
  <c r="J10" i="2"/>
  <c r="K10" i="2"/>
  <c r="J9" i="2"/>
  <c r="K9" i="2"/>
  <c r="H10" i="1"/>
  <c r="H4" i="2"/>
  <c r="G15" i="12"/>
  <c r="J6" i="2"/>
  <c r="K6" i="2"/>
  <c r="J8" i="2"/>
  <c r="K8" i="2"/>
  <c r="H8" i="1"/>
  <c r="J5" i="1"/>
  <c r="J5" i="2"/>
  <c r="K5" i="2"/>
  <c r="J4" i="2"/>
  <c r="K4" i="2"/>
  <c r="H4" i="1"/>
  <c r="J7" i="1"/>
  <c r="H9" i="1"/>
  <c r="H7" i="1"/>
  <c r="H6" i="1"/>
  <c r="J4" i="1"/>
  <c r="J9" i="1"/>
  <c r="J6" i="1"/>
  <c r="H5" i="1"/>
  <c r="J8" i="1"/>
  <c r="I5" i="9"/>
  <c r="U30" i="11"/>
  <c r="G7" i="9"/>
  <c r="G6" i="9"/>
  <c r="G5" i="9"/>
  <c r="I4" i="9"/>
  <c r="U9" i="11"/>
  <c r="V9" i="11"/>
  <c r="AK9" i="11"/>
  <c r="I6" i="9"/>
  <c r="U14" i="11"/>
  <c r="I8" i="9"/>
  <c r="U15" i="11"/>
  <c r="I9" i="9"/>
  <c r="U16" i="11"/>
  <c r="I10" i="9"/>
  <c r="U23" i="11"/>
  <c r="I11" i="9"/>
  <c r="U21" i="11"/>
  <c r="J5" i="9"/>
  <c r="K5" i="9"/>
  <c r="I7" i="9"/>
  <c r="U37" i="11"/>
  <c r="J7" i="9"/>
  <c r="K7" i="9"/>
  <c r="J11" i="9"/>
  <c r="K11" i="9"/>
  <c r="J9" i="9"/>
  <c r="K9" i="9"/>
  <c r="J6" i="9"/>
  <c r="K6" i="9"/>
  <c r="J10" i="9"/>
  <c r="K10" i="9"/>
  <c r="J8" i="9"/>
  <c r="K8" i="9"/>
  <c r="G17" i="6"/>
  <c r="G16" i="6"/>
  <c r="G15" i="6"/>
  <c r="G14" i="6"/>
  <c r="G13" i="6"/>
  <c r="G14" i="3"/>
  <c r="G13" i="3"/>
  <c r="G15" i="3"/>
  <c r="H13" i="9"/>
  <c r="U26" i="12"/>
  <c r="H15" i="9"/>
  <c r="U14" i="12"/>
  <c r="H12" i="9"/>
  <c r="U48" i="12"/>
  <c r="H14" i="9"/>
  <c r="U47" i="12"/>
  <c r="H9" i="9"/>
  <c r="U16" i="12"/>
  <c r="G14" i="12"/>
  <c r="G21" i="12"/>
  <c r="G58" i="12"/>
  <c r="G9" i="12"/>
  <c r="G16" i="12"/>
  <c r="G37" i="12"/>
  <c r="G26" i="12"/>
  <c r="G28" i="12"/>
  <c r="K7" i="1"/>
  <c r="K9" i="1"/>
  <c r="K8" i="1"/>
  <c r="K4" i="1"/>
  <c r="K5" i="1"/>
  <c r="K6" i="1"/>
  <c r="K10" i="1"/>
  <c r="H6" i="9"/>
  <c r="U7" i="12"/>
  <c r="H4" i="9"/>
  <c r="U15" i="12"/>
  <c r="H11" i="9"/>
  <c r="U21" i="12"/>
  <c r="H8" i="9"/>
  <c r="U9" i="12"/>
  <c r="H7" i="9"/>
  <c r="U46" i="12"/>
  <c r="H5" i="9"/>
  <c r="U40" i="12"/>
  <c r="H10" i="9"/>
  <c r="U23" i="12"/>
  <c r="G12" i="3"/>
  <c r="L60" i="11"/>
  <c r="AF60" i="11"/>
  <c r="Q62" i="12"/>
  <c r="Q61" i="12"/>
  <c r="Q50" i="12"/>
  <c r="Q59" i="12"/>
  <c r="Q57" i="12"/>
  <c r="Q56" i="12"/>
  <c r="Q55" i="12"/>
  <c r="Q53" i="12"/>
  <c r="Q52" i="12"/>
  <c r="Q51" i="12"/>
  <c r="Q49" i="12"/>
  <c r="Q65" i="12"/>
  <c r="Q44" i="12"/>
  <c r="Q43" i="12"/>
  <c r="Q42" i="12"/>
  <c r="Q41" i="12"/>
  <c r="Q39" i="12"/>
  <c r="Q38" i="12"/>
  <c r="Q36" i="12"/>
  <c r="Q35" i="12"/>
  <c r="Q34" i="12"/>
  <c r="Q33" i="12"/>
  <c r="Q32" i="12"/>
  <c r="Q31" i="12"/>
  <c r="Q29" i="12"/>
  <c r="Q27" i="12"/>
  <c r="Q64" i="12"/>
  <c r="Q25" i="12"/>
  <c r="Q24" i="12"/>
  <c r="Q20" i="12"/>
  <c r="Q19" i="12"/>
  <c r="Q18" i="12"/>
  <c r="Q17" i="12"/>
  <c r="Q63" i="12"/>
  <c r="Q13" i="12"/>
  <c r="Q12" i="12"/>
  <c r="Q11" i="12"/>
  <c r="Q10" i="12"/>
  <c r="Q8" i="12"/>
  <c r="Q5" i="12"/>
  <c r="Q4" i="12"/>
  <c r="M48" i="12"/>
  <c r="M62" i="12"/>
  <c r="M61" i="12"/>
  <c r="M59" i="12"/>
  <c r="M57" i="12"/>
  <c r="M56" i="12"/>
  <c r="M55" i="12"/>
  <c r="M52" i="12"/>
  <c r="M49" i="12"/>
  <c r="M65" i="12"/>
  <c r="M44" i="12"/>
  <c r="M43" i="12"/>
  <c r="M42" i="12"/>
  <c r="M41" i="12"/>
  <c r="M47" i="12"/>
  <c r="M39" i="12"/>
  <c r="M38" i="12"/>
  <c r="M36" i="12"/>
  <c r="M35" i="12"/>
  <c r="M34" i="12"/>
  <c r="M33" i="12"/>
  <c r="M32" i="12"/>
  <c r="M31" i="12"/>
  <c r="M29" i="12"/>
  <c r="M60" i="12"/>
  <c r="M27" i="12"/>
  <c r="M25" i="12"/>
  <c r="M24" i="12"/>
  <c r="M20" i="12"/>
  <c r="M19" i="12"/>
  <c r="M18" i="12"/>
  <c r="M17" i="12"/>
  <c r="M13" i="12"/>
  <c r="M12" i="12"/>
  <c r="M11" i="12"/>
  <c r="M10" i="12"/>
  <c r="M8" i="12"/>
  <c r="M5" i="12"/>
  <c r="M4" i="12"/>
  <c r="S62" i="11"/>
  <c r="S61" i="11"/>
  <c r="S50" i="11"/>
  <c r="S59" i="11"/>
  <c r="S57" i="11"/>
  <c r="S56" i="11"/>
  <c r="S55" i="11"/>
  <c r="S53" i="11"/>
  <c r="S52" i="11"/>
  <c r="S51" i="11"/>
  <c r="S49" i="11"/>
  <c r="S65" i="11"/>
  <c r="S44" i="11"/>
  <c r="S43" i="11"/>
  <c r="S42" i="11"/>
  <c r="S41" i="11"/>
  <c r="S39" i="11"/>
  <c r="S38" i="11"/>
  <c r="S36" i="11"/>
  <c r="S35" i="11"/>
  <c r="S34" i="11"/>
  <c r="S33" i="11"/>
  <c r="S32" i="11"/>
  <c r="S31" i="11"/>
  <c r="S29" i="11"/>
  <c r="S27" i="11"/>
  <c r="S64" i="11"/>
  <c r="S25" i="11"/>
  <c r="S24" i="11"/>
  <c r="S20" i="11"/>
  <c r="S19" i="11"/>
  <c r="S18" i="11"/>
  <c r="S17" i="11"/>
  <c r="S63" i="11"/>
  <c r="S13" i="11"/>
  <c r="S12" i="11"/>
  <c r="S11" i="11"/>
  <c r="S10" i="11"/>
  <c r="S54" i="11"/>
  <c r="S8" i="11"/>
  <c r="S6" i="11"/>
  <c r="S5" i="11"/>
  <c r="S4" i="11"/>
  <c r="Q62" i="11"/>
  <c r="Q61" i="11"/>
  <c r="Q50" i="11"/>
  <c r="Q59" i="11"/>
  <c r="Q57" i="11"/>
  <c r="Q56" i="11"/>
  <c r="Q55" i="11"/>
  <c r="Q53" i="11"/>
  <c r="Q52" i="11"/>
  <c r="Q51" i="11"/>
  <c r="Q49" i="11"/>
  <c r="Q65" i="11"/>
  <c r="Q44" i="11"/>
  <c r="Q43" i="11"/>
  <c r="Q42" i="11"/>
  <c r="Q41" i="11"/>
  <c r="Q39" i="11"/>
  <c r="Q38" i="11"/>
  <c r="Q36" i="11"/>
  <c r="Q35" i="11"/>
  <c r="Q34" i="11"/>
  <c r="Q33" i="11"/>
  <c r="Q32" i="11"/>
  <c r="Q31" i="11"/>
  <c r="Q29" i="11"/>
  <c r="Q27" i="11"/>
  <c r="Q64" i="11"/>
  <c r="Q25" i="11"/>
  <c r="Q24" i="11"/>
  <c r="Q20" i="11"/>
  <c r="Q19" i="11"/>
  <c r="Q18" i="11"/>
  <c r="Q17" i="11"/>
  <c r="Q63" i="11"/>
  <c r="Q13" i="11"/>
  <c r="Q12" i="11"/>
  <c r="Q11" i="11"/>
  <c r="Q10" i="11"/>
  <c r="Q8" i="11"/>
  <c r="Q5" i="11"/>
  <c r="Q4" i="11"/>
  <c r="M48" i="11"/>
  <c r="M62" i="11"/>
  <c r="M61" i="11"/>
  <c r="M50" i="11"/>
  <c r="M59" i="11"/>
  <c r="M57" i="11"/>
  <c r="M56" i="11"/>
  <c r="M55" i="11"/>
  <c r="M53" i="11"/>
  <c r="M52" i="11"/>
  <c r="M51" i="11"/>
  <c r="M49" i="11"/>
  <c r="M65" i="11"/>
  <c r="M44" i="11"/>
  <c r="M43" i="11"/>
  <c r="M42" i="11"/>
  <c r="M41" i="11"/>
  <c r="M47" i="11"/>
  <c r="M39" i="11"/>
  <c r="M38" i="11"/>
  <c r="M36" i="11"/>
  <c r="M35" i="11"/>
  <c r="M34" i="11"/>
  <c r="M33" i="11"/>
  <c r="M32" i="11"/>
  <c r="M31" i="11"/>
  <c r="M29" i="11"/>
  <c r="M58" i="11"/>
  <c r="M27" i="11"/>
  <c r="M25" i="11"/>
  <c r="M24" i="11"/>
  <c r="M20" i="11"/>
  <c r="M19" i="11"/>
  <c r="M18" i="11"/>
  <c r="M17" i="11"/>
  <c r="M13" i="11"/>
  <c r="M12" i="11"/>
  <c r="M11" i="11"/>
  <c r="M10" i="11"/>
  <c r="M8" i="11"/>
  <c r="M5" i="11"/>
  <c r="M4" i="11"/>
  <c r="E4" i="8"/>
  <c r="E11" i="8"/>
  <c r="E10" i="8"/>
  <c r="E9" i="8"/>
  <c r="E8" i="8"/>
  <c r="E7" i="8"/>
  <c r="E6" i="8"/>
  <c r="E5" i="8"/>
  <c r="I13" i="8"/>
  <c r="I12" i="8"/>
  <c r="S48" i="11"/>
  <c r="S58" i="11"/>
  <c r="I6" i="8"/>
  <c r="S15" i="11"/>
  <c r="I10" i="8"/>
  <c r="I4" i="8"/>
  <c r="I8" i="8"/>
  <c r="I9" i="8"/>
  <c r="I7" i="8"/>
  <c r="I11" i="8"/>
  <c r="S47" i="11"/>
  <c r="I5" i="8"/>
  <c r="G4" i="8"/>
  <c r="G7" i="8"/>
  <c r="G11" i="8"/>
  <c r="G8" i="8"/>
  <c r="G5" i="8"/>
  <c r="G6" i="8"/>
  <c r="G9" i="8"/>
  <c r="G10" i="8"/>
  <c r="J15" i="8"/>
  <c r="K15" i="8"/>
  <c r="J12" i="8"/>
  <c r="K12" i="8"/>
  <c r="J13" i="8"/>
  <c r="K13" i="8"/>
  <c r="H12" i="8"/>
  <c r="S48" i="12"/>
  <c r="H13" i="8"/>
  <c r="S14" i="12"/>
  <c r="J4" i="8"/>
  <c r="K4" i="8"/>
  <c r="J14" i="8"/>
  <c r="K14" i="8"/>
  <c r="S7" i="11"/>
  <c r="S9" i="11"/>
  <c r="T9" i="11"/>
  <c r="AJ9" i="11"/>
  <c r="S26" i="11"/>
  <c r="S14" i="11"/>
  <c r="S46" i="11"/>
  <c r="S40" i="11"/>
  <c r="S45" i="11"/>
  <c r="S23" i="11"/>
  <c r="S30" i="11"/>
  <c r="S28" i="11"/>
  <c r="S16" i="11"/>
  <c r="S37" i="11"/>
  <c r="S22" i="11"/>
  <c r="S21" i="11"/>
  <c r="H11" i="8"/>
  <c r="S47" i="12"/>
  <c r="H9" i="8"/>
  <c r="S40" i="12"/>
  <c r="H6" i="8"/>
  <c r="S9" i="12"/>
  <c r="H7" i="8"/>
  <c r="S21" i="12"/>
  <c r="H5" i="8"/>
  <c r="S7" i="12"/>
  <c r="H4" i="8"/>
  <c r="S15" i="12"/>
  <c r="H10" i="8"/>
  <c r="S46" i="12"/>
  <c r="H8" i="8"/>
  <c r="S23" i="12"/>
  <c r="E4" i="6"/>
  <c r="E12" i="6"/>
  <c r="E11" i="6"/>
  <c r="G11" i="6"/>
  <c r="E10" i="6"/>
  <c r="G10" i="6"/>
  <c r="E9" i="6"/>
  <c r="E8" i="6"/>
  <c r="E7" i="6"/>
  <c r="G7" i="6"/>
  <c r="E6" i="6"/>
  <c r="G6" i="6"/>
  <c r="E5" i="6"/>
  <c r="G5" i="6"/>
  <c r="Q48" i="11"/>
  <c r="G4" i="6"/>
  <c r="I19" i="6"/>
  <c r="O58" i="11"/>
  <c r="O48" i="11"/>
  <c r="I18" i="6"/>
  <c r="O65" i="11"/>
  <c r="O47" i="11"/>
  <c r="Q6" i="11"/>
  <c r="Q54" i="11"/>
  <c r="J14" i="6"/>
  <c r="K14" i="6"/>
  <c r="J15" i="6"/>
  <c r="K15" i="6"/>
  <c r="J16" i="6"/>
  <c r="K16" i="6"/>
  <c r="J13" i="6"/>
  <c r="K13" i="6"/>
  <c r="J17" i="6"/>
  <c r="K17" i="6"/>
  <c r="G12" i="6"/>
  <c r="I14" i="6"/>
  <c r="O46" i="11"/>
  <c r="I13" i="6"/>
  <c r="O50" i="11"/>
  <c r="I17" i="6"/>
  <c r="O54" i="11"/>
  <c r="I16" i="6"/>
  <c r="O40" i="11"/>
  <c r="I15" i="6"/>
  <c r="O28" i="11"/>
  <c r="M60" i="11"/>
  <c r="N60" i="11"/>
  <c r="AG60" i="11"/>
  <c r="M21" i="11"/>
  <c r="M54" i="11"/>
  <c r="M26" i="11"/>
  <c r="M15" i="11"/>
  <c r="M6" i="11"/>
  <c r="M37" i="11"/>
  <c r="M14" i="11"/>
  <c r="M23" i="11"/>
  <c r="I8" i="6"/>
  <c r="O15" i="11"/>
  <c r="M63" i="11"/>
  <c r="G9" i="6"/>
  <c r="I4" i="6"/>
  <c r="O9" i="11"/>
  <c r="P9" i="11"/>
  <c r="AH9" i="11"/>
  <c r="I7" i="6"/>
  <c r="O16" i="11"/>
  <c r="I10" i="6"/>
  <c r="O21" i="11"/>
  <c r="I5" i="6"/>
  <c r="O7" i="11"/>
  <c r="G8" i="6"/>
  <c r="I11" i="6"/>
  <c r="O30" i="11"/>
  <c r="I6" i="6"/>
  <c r="O14" i="11"/>
  <c r="I12" i="6"/>
  <c r="O23" i="11"/>
  <c r="I9" i="6"/>
  <c r="O37" i="11"/>
  <c r="M9" i="11"/>
  <c r="N9" i="11"/>
  <c r="AG9" i="11"/>
  <c r="M22" i="11"/>
  <c r="I6" i="7"/>
  <c r="Q28" i="11"/>
  <c r="I5" i="7"/>
  <c r="Q45" i="11"/>
  <c r="I4" i="7"/>
  <c r="Q9" i="11"/>
  <c r="R9" i="11"/>
  <c r="AI9" i="11"/>
  <c r="I7" i="7"/>
  <c r="Q14" i="11"/>
  <c r="J4" i="6"/>
  <c r="K4" i="6"/>
  <c r="J11" i="6"/>
  <c r="K11" i="6"/>
  <c r="J8" i="6"/>
  <c r="K8" i="6"/>
  <c r="J6" i="6"/>
  <c r="K6" i="6"/>
  <c r="J7" i="6"/>
  <c r="K7" i="6"/>
  <c r="M50" i="12"/>
  <c r="M53" i="12"/>
  <c r="J12" i="6"/>
  <c r="K12" i="6"/>
  <c r="J5" i="6"/>
  <c r="K5" i="6"/>
  <c r="J9" i="6"/>
  <c r="K9" i="6"/>
  <c r="J10" i="6"/>
  <c r="K10" i="6"/>
  <c r="G9" i="3"/>
  <c r="G8" i="3"/>
  <c r="C5" i="10"/>
  <c r="B5" i="10"/>
  <c r="Q30" i="11"/>
  <c r="Q48" i="12"/>
  <c r="Q47" i="11"/>
  <c r="O47" i="12"/>
  <c r="O48" i="12"/>
  <c r="H18" i="6"/>
  <c r="O65" i="12"/>
  <c r="H19" i="6"/>
  <c r="O60" i="12"/>
  <c r="J20" i="6"/>
  <c r="K20" i="6"/>
  <c r="J19" i="6"/>
  <c r="K19" i="6"/>
  <c r="J21" i="6"/>
  <c r="K21" i="6"/>
  <c r="J18" i="6"/>
  <c r="K18" i="6"/>
  <c r="I18" i="3"/>
  <c r="I16" i="3"/>
  <c r="I13" i="3"/>
  <c r="I17" i="3"/>
  <c r="I14" i="3"/>
  <c r="I15" i="3"/>
  <c r="Q7" i="11"/>
  <c r="Q58" i="11"/>
  <c r="Q46" i="11"/>
  <c r="Q40" i="11"/>
  <c r="Q23" i="11"/>
  <c r="Q37" i="11"/>
  <c r="Q16" i="11"/>
  <c r="Q26" i="11"/>
  <c r="Q15" i="11"/>
  <c r="Q58" i="12"/>
  <c r="Q6" i="12"/>
  <c r="H13" i="6"/>
  <c r="O50" i="12"/>
  <c r="H14" i="6"/>
  <c r="O30" i="12"/>
  <c r="H15" i="6"/>
  <c r="O26" i="12"/>
  <c r="H17" i="6"/>
  <c r="O58" i="12"/>
  <c r="H16" i="6"/>
  <c r="O14" i="12"/>
  <c r="M7" i="11"/>
  <c r="M23" i="12"/>
  <c r="M6" i="12"/>
  <c r="M46" i="12"/>
  <c r="M7" i="12"/>
  <c r="M21" i="12"/>
  <c r="M58" i="12"/>
  <c r="M9" i="12"/>
  <c r="I12" i="3"/>
  <c r="Q22" i="11"/>
  <c r="Q21" i="11"/>
  <c r="H7" i="6"/>
  <c r="O16" i="12"/>
  <c r="M28" i="11"/>
  <c r="M16" i="11"/>
  <c r="M45" i="11"/>
  <c r="M40" i="11"/>
  <c r="M30" i="11"/>
  <c r="M46" i="11"/>
  <c r="M64" i="11"/>
  <c r="H12" i="6"/>
  <c r="O23" i="12"/>
  <c r="H11" i="6"/>
  <c r="O40" i="12"/>
  <c r="H10" i="6"/>
  <c r="O21" i="12"/>
  <c r="H4" i="6"/>
  <c r="O15" i="12"/>
  <c r="H8" i="6"/>
  <c r="O9" i="12"/>
  <c r="H9" i="6"/>
  <c r="O46" i="12"/>
  <c r="H6" i="6"/>
  <c r="O7" i="12"/>
  <c r="H5" i="6"/>
  <c r="O28" i="12"/>
  <c r="M22" i="12"/>
  <c r="M30" i="12"/>
  <c r="H6" i="7"/>
  <c r="H7" i="7"/>
  <c r="Q7" i="12"/>
  <c r="Q26" i="12"/>
  <c r="H5" i="7"/>
  <c r="Q47" i="12"/>
  <c r="H4" i="7"/>
  <c r="Q45" i="12"/>
  <c r="J4" i="7"/>
  <c r="K4" i="7"/>
  <c r="J7" i="7"/>
  <c r="K7" i="7"/>
  <c r="J5" i="7"/>
  <c r="K5" i="7"/>
  <c r="J6" i="7"/>
  <c r="K6" i="7"/>
  <c r="L9" i="11"/>
  <c r="AF9" i="11"/>
  <c r="G10" i="3"/>
  <c r="G7" i="3"/>
  <c r="G6" i="3"/>
  <c r="I10" i="3"/>
  <c r="I7" i="3"/>
  <c r="I11" i="3"/>
  <c r="I60" i="11"/>
  <c r="J60" i="11"/>
  <c r="AE60" i="11"/>
  <c r="I9" i="3"/>
  <c r="I8" i="3"/>
  <c r="G11" i="3"/>
  <c r="I5" i="3"/>
  <c r="I6" i="3"/>
  <c r="G4" i="3"/>
  <c r="G5" i="3"/>
  <c r="I4" i="3"/>
  <c r="I9" i="11"/>
  <c r="J9" i="11"/>
  <c r="AE9" i="11"/>
  <c r="Q40" i="12"/>
  <c r="J19" i="3"/>
  <c r="H19" i="3"/>
  <c r="Q60" i="12"/>
  <c r="Q30" i="12"/>
  <c r="Q14" i="12"/>
  <c r="Q54" i="12"/>
  <c r="Q23" i="12"/>
  <c r="Q46" i="12"/>
  <c r="Q16" i="12"/>
  <c r="Q15" i="12"/>
  <c r="Q37" i="12"/>
  <c r="Q9" i="12"/>
  <c r="Q28" i="12"/>
  <c r="J7" i="4"/>
  <c r="K7" i="4"/>
  <c r="J5" i="4"/>
  <c r="K5" i="4"/>
  <c r="J6" i="4"/>
  <c r="K6" i="4"/>
  <c r="J17" i="3"/>
  <c r="K17" i="3"/>
  <c r="J18" i="3"/>
  <c r="K18" i="3"/>
  <c r="J16" i="3"/>
  <c r="K16" i="3"/>
  <c r="H18" i="3"/>
  <c r="H16" i="3"/>
  <c r="H17" i="3"/>
  <c r="J12" i="3"/>
  <c r="K12" i="3"/>
  <c r="H13" i="3"/>
  <c r="H15" i="3"/>
  <c r="H14" i="3"/>
  <c r="H12" i="3"/>
  <c r="M51" i="12"/>
  <c r="M28" i="12"/>
  <c r="Q22" i="12"/>
  <c r="Q21" i="12"/>
  <c r="M64" i="12"/>
  <c r="M45" i="12"/>
  <c r="M14" i="12"/>
  <c r="M16" i="12"/>
  <c r="M40" i="12"/>
  <c r="M54" i="12"/>
  <c r="M37" i="12"/>
  <c r="M15" i="12"/>
  <c r="M63" i="12"/>
  <c r="M26" i="12"/>
  <c r="J6" i="3"/>
  <c r="K6" i="3"/>
  <c r="J15" i="3"/>
  <c r="K15" i="3"/>
  <c r="J4" i="3"/>
  <c r="K4" i="3"/>
  <c r="J5" i="3"/>
  <c r="K5" i="3"/>
  <c r="J11" i="3"/>
  <c r="K11" i="3"/>
  <c r="J10" i="3"/>
  <c r="K10" i="3"/>
  <c r="J9" i="3"/>
  <c r="K9" i="3"/>
  <c r="H11" i="3"/>
  <c r="J7" i="3"/>
  <c r="K7" i="3"/>
  <c r="J8" i="3"/>
  <c r="K8" i="3"/>
  <c r="H10" i="3"/>
  <c r="H9" i="3"/>
  <c r="H8" i="3"/>
  <c r="H7" i="3"/>
  <c r="H5" i="3"/>
  <c r="J13" i="3"/>
  <c r="K13" i="3"/>
  <c r="J14" i="3"/>
  <c r="K14" i="3"/>
  <c r="H4" i="3"/>
  <c r="H6" i="3"/>
  <c r="J4" i="4"/>
  <c r="K4" i="4"/>
  <c r="F5" i="10"/>
  <c r="E9" i="11"/>
  <c r="F9" i="11"/>
  <c r="I54" i="12"/>
  <c r="I15" i="12"/>
  <c r="I61" i="12"/>
  <c r="I50" i="12"/>
  <c r="I59" i="12"/>
  <c r="I53" i="12"/>
  <c r="I46" i="12"/>
  <c r="I37" i="12"/>
  <c r="I45" i="12"/>
  <c r="I44" i="12"/>
  <c r="I42" i="12"/>
  <c r="I41" i="12"/>
  <c r="I47" i="12"/>
  <c r="I39" i="12"/>
  <c r="I36" i="12"/>
  <c r="I35" i="12"/>
  <c r="I31" i="12"/>
  <c r="I27" i="12"/>
  <c r="I64" i="12"/>
  <c r="I22" i="12"/>
  <c r="I20" i="12"/>
  <c r="I19" i="12"/>
  <c r="I18" i="12"/>
  <c r="I17" i="12"/>
  <c r="I63" i="12"/>
  <c r="I16" i="12"/>
  <c r="I13" i="12"/>
  <c r="I12" i="12"/>
  <c r="I11" i="12"/>
  <c r="I6" i="12"/>
  <c r="I5" i="12"/>
  <c r="I61" i="11"/>
  <c r="I50" i="11"/>
  <c r="I59" i="11"/>
  <c r="I53" i="11"/>
  <c r="I37" i="11"/>
  <c r="I26" i="11"/>
  <c r="I45" i="11"/>
  <c r="I44" i="11"/>
  <c r="I42" i="11"/>
  <c r="I41" i="11"/>
  <c r="I47" i="11"/>
  <c r="I39" i="11"/>
  <c r="I36" i="11"/>
  <c r="I35" i="11"/>
  <c r="I31" i="11"/>
  <c r="I27" i="11"/>
  <c r="I64" i="11"/>
  <c r="I22" i="11"/>
  <c r="I20" i="11"/>
  <c r="I19" i="11"/>
  <c r="I18" i="11"/>
  <c r="I17" i="11"/>
  <c r="I63" i="11"/>
  <c r="I16" i="11"/>
  <c r="I13" i="11"/>
  <c r="I12" i="11"/>
  <c r="I11" i="11"/>
  <c r="I6" i="11"/>
  <c r="I5" i="11"/>
  <c r="I23" i="11"/>
  <c r="Y9" i="11"/>
  <c r="AC9" i="11"/>
  <c r="AB9" i="11"/>
  <c r="A9" i="11"/>
  <c r="I52" i="11"/>
  <c r="I21" i="11"/>
  <c r="I65" i="11"/>
  <c r="I49" i="11"/>
  <c r="I58" i="11"/>
  <c r="I10" i="11"/>
  <c r="I38" i="11"/>
  <c r="Z9" i="11"/>
  <c r="J9" i="8"/>
  <c r="K9" i="8"/>
  <c r="J5" i="8"/>
  <c r="K5" i="8"/>
  <c r="J8" i="8"/>
  <c r="K8" i="8"/>
  <c r="J11" i="8"/>
  <c r="K11" i="8"/>
  <c r="J7" i="8"/>
  <c r="K7" i="8"/>
  <c r="J10" i="8"/>
  <c r="K10" i="8"/>
  <c r="J6" i="8"/>
  <c r="K6" i="8"/>
  <c r="I32" i="11"/>
  <c r="I33" i="11"/>
  <c r="I40" i="11"/>
  <c r="I57" i="11"/>
  <c r="I51" i="11"/>
  <c r="I43" i="11"/>
  <c r="I30" i="11"/>
  <c r="I4" i="11"/>
  <c r="I54" i="11"/>
  <c r="I24" i="11"/>
  <c r="I62" i="11"/>
  <c r="I8" i="11"/>
  <c r="I25" i="11"/>
  <c r="I48" i="11"/>
  <c r="I46" i="11"/>
  <c r="I56" i="11"/>
  <c r="I29" i="11"/>
  <c r="I55" i="11"/>
  <c r="I28" i="11"/>
  <c r="I34" i="11"/>
  <c r="I14" i="11"/>
  <c r="I15" i="11"/>
  <c r="I7" i="11"/>
  <c r="I10" i="12"/>
  <c r="I60" i="12"/>
  <c r="I49" i="12"/>
  <c r="I21" i="12"/>
  <c r="I23" i="12"/>
  <c r="I38" i="12"/>
  <c r="I32" i="12"/>
  <c r="I33" i="12"/>
  <c r="I65" i="12"/>
  <c r="I70" i="11"/>
  <c r="I8" i="12"/>
  <c r="I14" i="12"/>
  <c r="I43" i="12"/>
  <c r="I40" i="12"/>
  <c r="I29" i="12"/>
  <c r="I51" i="12"/>
  <c r="I34" i="12"/>
  <c r="I26" i="12"/>
  <c r="I52" i="12"/>
  <c r="I48" i="12"/>
  <c r="I4" i="12"/>
  <c r="I28" i="12"/>
  <c r="I57" i="12"/>
  <c r="I30" i="12"/>
  <c r="I24" i="12"/>
  <c r="I58" i="12"/>
  <c r="I7" i="12"/>
  <c r="I62" i="12"/>
  <c r="I25" i="12"/>
  <c r="I9" i="12"/>
  <c r="I56" i="12"/>
  <c r="I55" i="12"/>
  <c r="I67" i="12"/>
  <c r="W31" i="12"/>
  <c r="X31" i="12"/>
  <c r="AL31" i="12"/>
  <c r="V31" i="12"/>
  <c r="AK31" i="12"/>
  <c r="T31" i="12"/>
  <c r="AJ31" i="12"/>
  <c r="R31" i="12"/>
  <c r="AI31" i="12"/>
  <c r="P31" i="12"/>
  <c r="AH31" i="12"/>
  <c r="N31" i="12"/>
  <c r="AG31" i="12"/>
  <c r="J31" i="12"/>
  <c r="AE31" i="12"/>
  <c r="H31" i="12"/>
  <c r="AD31" i="12"/>
  <c r="W31" i="11"/>
  <c r="X31" i="11"/>
  <c r="AL31" i="11"/>
  <c r="V31" i="11"/>
  <c r="AK31" i="11"/>
  <c r="T31" i="11"/>
  <c r="AJ31" i="11"/>
  <c r="R31" i="11"/>
  <c r="AI31" i="11"/>
  <c r="P31" i="11"/>
  <c r="AH31" i="11"/>
  <c r="N31" i="11"/>
  <c r="AG31" i="11"/>
  <c r="J31" i="11"/>
  <c r="AE31" i="11"/>
  <c r="H31" i="11"/>
  <c r="AD31" i="11"/>
  <c r="E5" i="10"/>
  <c r="I5" i="10"/>
  <c r="W22" i="12"/>
  <c r="X22" i="12"/>
  <c r="AL22" i="12"/>
  <c r="V22" i="12"/>
  <c r="AK22" i="12"/>
  <c r="P22" i="12"/>
  <c r="AH22" i="12"/>
  <c r="N22" i="12"/>
  <c r="AG22" i="12"/>
  <c r="J22" i="12"/>
  <c r="AE22" i="12"/>
  <c r="H22" i="12"/>
  <c r="AD22" i="12"/>
  <c r="W21" i="11"/>
  <c r="X21" i="11"/>
  <c r="AL21" i="11"/>
  <c r="V21" i="11"/>
  <c r="AK21" i="11"/>
  <c r="J21" i="11"/>
  <c r="AE21" i="11"/>
  <c r="H21" i="11"/>
  <c r="AD21" i="11"/>
  <c r="W16" i="12"/>
  <c r="X16" i="12"/>
  <c r="AL16" i="12"/>
  <c r="V16" i="12"/>
  <c r="AK16" i="12"/>
  <c r="R16" i="12"/>
  <c r="AI16" i="12"/>
  <c r="P16" i="12"/>
  <c r="AH16" i="12"/>
  <c r="N16" i="12"/>
  <c r="AG16" i="12"/>
  <c r="J16" i="12"/>
  <c r="AE16" i="12"/>
  <c r="H16" i="12"/>
  <c r="AD16" i="12"/>
  <c r="E16" i="12"/>
  <c r="F16" i="12"/>
  <c r="AC16" i="12"/>
  <c r="W23" i="11"/>
  <c r="X23" i="11"/>
  <c r="AL23" i="11"/>
  <c r="V23" i="11"/>
  <c r="AK23" i="11"/>
  <c r="T23" i="11"/>
  <c r="AJ23" i="11"/>
  <c r="R23" i="11"/>
  <c r="AI23" i="11"/>
  <c r="P23" i="11"/>
  <c r="AH23" i="11"/>
  <c r="N23" i="11"/>
  <c r="AG23" i="11"/>
  <c r="J23" i="11"/>
  <c r="AE23" i="11"/>
  <c r="H23" i="11"/>
  <c r="AD23" i="11"/>
  <c r="E23" i="11"/>
  <c r="F23" i="11"/>
  <c r="AC23" i="11"/>
  <c r="W54" i="12"/>
  <c r="X54" i="12"/>
  <c r="AL54" i="12"/>
  <c r="V54" i="12"/>
  <c r="AK54" i="12"/>
  <c r="R54" i="12"/>
  <c r="AI54" i="12"/>
  <c r="P54" i="12"/>
  <c r="AH54" i="12"/>
  <c r="N54" i="12"/>
  <c r="AG54" i="12"/>
  <c r="J54" i="12"/>
  <c r="AE54" i="12"/>
  <c r="H54" i="12"/>
  <c r="AD54" i="12"/>
  <c r="E54" i="12"/>
  <c r="W15" i="12"/>
  <c r="X15" i="12"/>
  <c r="AL15" i="12"/>
  <c r="V15" i="12"/>
  <c r="AK15" i="12"/>
  <c r="H15" i="12"/>
  <c r="AD15" i="12"/>
  <c r="W48" i="12"/>
  <c r="X48" i="12"/>
  <c r="AL48" i="12"/>
  <c r="V48" i="12"/>
  <c r="AK48" i="12"/>
  <c r="W62" i="12"/>
  <c r="X62" i="12"/>
  <c r="AL62" i="12"/>
  <c r="V62" i="12"/>
  <c r="AK62" i="12"/>
  <c r="P62" i="12"/>
  <c r="AH62" i="12"/>
  <c r="N62" i="12"/>
  <c r="AG62" i="12"/>
  <c r="J62" i="12"/>
  <c r="AE62" i="12"/>
  <c r="H62" i="12"/>
  <c r="AD62" i="12"/>
  <c r="W61" i="12"/>
  <c r="X61" i="12"/>
  <c r="AL61" i="12"/>
  <c r="V61" i="12"/>
  <c r="AK61" i="12"/>
  <c r="T61" i="12"/>
  <c r="AJ61" i="12"/>
  <c r="R61" i="12"/>
  <c r="AI61" i="12"/>
  <c r="P61" i="12"/>
  <c r="AH61" i="12"/>
  <c r="N61" i="12"/>
  <c r="AG61" i="12"/>
  <c r="H61" i="12"/>
  <c r="AD61" i="12"/>
  <c r="E61" i="12"/>
  <c r="F61" i="12"/>
  <c r="AC61" i="12"/>
  <c r="W50" i="12"/>
  <c r="X50" i="12"/>
  <c r="AL50" i="12"/>
  <c r="V50" i="12"/>
  <c r="AK50" i="12"/>
  <c r="T50" i="12"/>
  <c r="AJ50" i="12"/>
  <c r="R50" i="12"/>
  <c r="AI50" i="12"/>
  <c r="N50" i="12"/>
  <c r="AG50" i="12"/>
  <c r="E50" i="12"/>
  <c r="W59" i="12"/>
  <c r="X59" i="12"/>
  <c r="AL59" i="12"/>
  <c r="V59" i="12"/>
  <c r="AK59" i="12"/>
  <c r="W26" i="12"/>
  <c r="X26" i="12"/>
  <c r="AL26" i="12"/>
  <c r="V26" i="12"/>
  <c r="AK26" i="12"/>
  <c r="W57" i="12"/>
  <c r="X57" i="12"/>
  <c r="AL57" i="12"/>
  <c r="V57" i="12"/>
  <c r="AK57" i="12"/>
  <c r="W56" i="12"/>
  <c r="X56" i="12"/>
  <c r="AL56" i="12"/>
  <c r="V56" i="12"/>
  <c r="AK56" i="12"/>
  <c r="W55" i="12"/>
  <c r="X55" i="12"/>
  <c r="AL55" i="12"/>
  <c r="V55" i="12"/>
  <c r="AK55" i="12"/>
  <c r="T55" i="12"/>
  <c r="AJ55" i="12"/>
  <c r="R55" i="12"/>
  <c r="AI55" i="12"/>
  <c r="P55" i="12"/>
  <c r="AH55" i="12"/>
  <c r="N55" i="12"/>
  <c r="AG55" i="12"/>
  <c r="H55" i="12"/>
  <c r="AD55" i="12"/>
  <c r="W30" i="12"/>
  <c r="X30" i="12"/>
  <c r="AL30" i="12"/>
  <c r="V30" i="12"/>
  <c r="AK30" i="12"/>
  <c r="T30" i="12"/>
  <c r="AJ30" i="12"/>
  <c r="R30" i="12"/>
  <c r="AI30" i="12"/>
  <c r="N30" i="12"/>
  <c r="AG30" i="12"/>
  <c r="H30" i="12"/>
  <c r="AD30" i="12"/>
  <c r="W53" i="12"/>
  <c r="X53" i="12"/>
  <c r="AL53" i="12"/>
  <c r="V53" i="12"/>
  <c r="AK53" i="12"/>
  <c r="W52" i="12"/>
  <c r="X52" i="12"/>
  <c r="AL52" i="12"/>
  <c r="V52" i="12"/>
  <c r="AK52" i="12"/>
  <c r="H52" i="12"/>
  <c r="AD52" i="12"/>
  <c r="E52" i="12"/>
  <c r="F52" i="12"/>
  <c r="AC52" i="12"/>
  <c r="W51" i="12"/>
  <c r="X51" i="12"/>
  <c r="AL51" i="12"/>
  <c r="V51" i="12"/>
  <c r="AK51" i="12"/>
  <c r="J51" i="12"/>
  <c r="AE51" i="12"/>
  <c r="H51" i="12"/>
  <c r="AD51" i="12"/>
  <c r="W14" i="12"/>
  <c r="X14" i="12"/>
  <c r="AL14" i="12"/>
  <c r="P14" i="12"/>
  <c r="AH14" i="12"/>
  <c r="N14" i="12"/>
  <c r="AG14" i="12"/>
  <c r="W49" i="12"/>
  <c r="X49" i="12"/>
  <c r="AL49" i="12"/>
  <c r="V49" i="12"/>
  <c r="AK49" i="12"/>
  <c r="T49" i="12"/>
  <c r="AJ49" i="12"/>
  <c r="R49" i="12"/>
  <c r="AI49" i="12"/>
  <c r="P49" i="12"/>
  <c r="AH49" i="12"/>
  <c r="N49" i="12"/>
  <c r="AG49" i="12"/>
  <c r="W65" i="12"/>
  <c r="X65" i="12"/>
  <c r="AL65" i="12"/>
  <c r="V65" i="12"/>
  <c r="AK65" i="12"/>
  <c r="T65" i="12"/>
  <c r="AJ65" i="12"/>
  <c r="R65" i="12"/>
  <c r="AI65" i="12"/>
  <c r="P65" i="12"/>
  <c r="AH65" i="12"/>
  <c r="N65" i="12"/>
  <c r="AG65" i="12"/>
  <c r="E65" i="12"/>
  <c r="W46" i="12"/>
  <c r="X46" i="12"/>
  <c r="AL46" i="12"/>
  <c r="V46" i="12"/>
  <c r="AK46" i="12"/>
  <c r="T46" i="12"/>
  <c r="AJ46" i="12"/>
  <c r="R46" i="12"/>
  <c r="AI46" i="12"/>
  <c r="W37" i="12"/>
  <c r="X37" i="12"/>
  <c r="AL37" i="12"/>
  <c r="V37" i="12"/>
  <c r="AK37" i="12"/>
  <c r="T37" i="12"/>
  <c r="AJ37" i="12"/>
  <c r="R37" i="12"/>
  <c r="AI37" i="12"/>
  <c r="P37" i="12"/>
  <c r="AH37" i="12"/>
  <c r="N37" i="12"/>
  <c r="AG37" i="12"/>
  <c r="J37" i="12"/>
  <c r="AE37" i="12"/>
  <c r="H37" i="12"/>
  <c r="AD37" i="12"/>
  <c r="E37" i="12"/>
  <c r="F37" i="12"/>
  <c r="AC37" i="12"/>
  <c r="W45" i="12"/>
  <c r="X45" i="12"/>
  <c r="AL45" i="12"/>
  <c r="V45" i="12"/>
  <c r="AK45" i="12"/>
  <c r="J45" i="12"/>
  <c r="AE45" i="12"/>
  <c r="H45" i="12"/>
  <c r="AD45" i="12"/>
  <c r="E45" i="12"/>
  <c r="F45" i="12"/>
  <c r="AC45" i="12"/>
  <c r="W44" i="12"/>
  <c r="X44" i="12"/>
  <c r="AL44" i="12"/>
  <c r="V44" i="12"/>
  <c r="AK44" i="12"/>
  <c r="T44" i="12"/>
  <c r="AJ44" i="12"/>
  <c r="R44" i="12"/>
  <c r="AI44" i="12"/>
  <c r="P44" i="12"/>
  <c r="AH44" i="12"/>
  <c r="N44" i="12"/>
  <c r="AG44" i="12"/>
  <c r="J44" i="12"/>
  <c r="AE44" i="12"/>
  <c r="H44" i="12"/>
  <c r="AD44" i="12"/>
  <c r="E44" i="12"/>
  <c r="F44" i="12"/>
  <c r="AC44" i="12"/>
  <c r="W43" i="12"/>
  <c r="X43" i="12"/>
  <c r="AL43" i="12"/>
  <c r="V43" i="12"/>
  <c r="AK43" i="12"/>
  <c r="J43" i="12"/>
  <c r="AE43" i="12"/>
  <c r="H43" i="12"/>
  <c r="AD43" i="12"/>
  <c r="E43" i="12"/>
  <c r="F43" i="12"/>
  <c r="AC43" i="12"/>
  <c r="W42" i="12"/>
  <c r="X42" i="12"/>
  <c r="AL42" i="12"/>
  <c r="V42" i="12"/>
  <c r="AK42" i="12"/>
  <c r="T42" i="12"/>
  <c r="AJ42" i="12"/>
  <c r="R42" i="12"/>
  <c r="AI42" i="12"/>
  <c r="P42" i="12"/>
  <c r="AH42" i="12"/>
  <c r="N42" i="12"/>
  <c r="AG42" i="12"/>
  <c r="J42" i="12"/>
  <c r="AE42" i="12"/>
  <c r="W41" i="12"/>
  <c r="X41" i="12"/>
  <c r="AL41" i="12"/>
  <c r="V41" i="12"/>
  <c r="AK41" i="12"/>
  <c r="T41" i="12"/>
  <c r="AJ41" i="12"/>
  <c r="R41" i="12"/>
  <c r="AI41" i="12"/>
  <c r="P41" i="12"/>
  <c r="AH41" i="12"/>
  <c r="N41" i="12"/>
  <c r="AG41" i="12"/>
  <c r="J41" i="12"/>
  <c r="AE41" i="12"/>
  <c r="H41" i="12"/>
  <c r="AD41" i="12"/>
  <c r="E41" i="12"/>
  <c r="F41" i="12"/>
  <c r="AC41" i="12"/>
  <c r="W47" i="12"/>
  <c r="X47" i="12"/>
  <c r="AL47" i="12"/>
  <c r="V47" i="12"/>
  <c r="AK47" i="12"/>
  <c r="J47" i="12"/>
  <c r="AE47" i="12"/>
  <c r="H47" i="12"/>
  <c r="AD47" i="12"/>
  <c r="W39" i="12"/>
  <c r="X39" i="12"/>
  <c r="AL39" i="12"/>
  <c r="V39" i="12"/>
  <c r="AK39" i="12"/>
  <c r="P39" i="12"/>
  <c r="AH39" i="12"/>
  <c r="N39" i="12"/>
  <c r="AG39" i="12"/>
  <c r="W38" i="12"/>
  <c r="X38" i="12"/>
  <c r="AL38" i="12"/>
  <c r="V38" i="12"/>
  <c r="AK38" i="12"/>
  <c r="H38" i="12"/>
  <c r="AD38" i="12"/>
  <c r="W40" i="12"/>
  <c r="X40" i="12"/>
  <c r="AL40" i="12"/>
  <c r="V40" i="12"/>
  <c r="AK40" i="12"/>
  <c r="T40" i="12"/>
  <c r="AJ40" i="12"/>
  <c r="R40" i="12"/>
  <c r="AI40" i="12"/>
  <c r="J40" i="12"/>
  <c r="AE40" i="12"/>
  <c r="H40" i="12"/>
  <c r="AD40" i="12"/>
  <c r="E40" i="12"/>
  <c r="F40" i="12"/>
  <c r="AC40" i="12"/>
  <c r="W36" i="12"/>
  <c r="X36" i="12"/>
  <c r="AL36" i="12"/>
  <c r="V36" i="12"/>
  <c r="AK36" i="12"/>
  <c r="J36" i="12"/>
  <c r="AE36" i="12"/>
  <c r="W35" i="12"/>
  <c r="X35" i="12"/>
  <c r="AL35" i="12"/>
  <c r="V35" i="12"/>
  <c r="AK35" i="12"/>
  <c r="T35" i="12"/>
  <c r="AJ35" i="12"/>
  <c r="R35" i="12"/>
  <c r="AI35" i="12"/>
  <c r="P35" i="12"/>
  <c r="AH35" i="12"/>
  <c r="N35" i="12"/>
  <c r="AG35" i="12"/>
  <c r="J35" i="12"/>
  <c r="AE35" i="12"/>
  <c r="H35" i="12"/>
  <c r="AD35" i="12"/>
  <c r="E35" i="12"/>
  <c r="F35" i="12"/>
  <c r="AC35" i="12"/>
  <c r="W34" i="12"/>
  <c r="X34" i="12"/>
  <c r="AL34" i="12"/>
  <c r="V34" i="12"/>
  <c r="AK34" i="12"/>
  <c r="T34" i="12"/>
  <c r="AJ34" i="12"/>
  <c r="R34" i="12"/>
  <c r="AI34" i="12"/>
  <c r="P34" i="12"/>
  <c r="AH34" i="12"/>
  <c r="N34" i="12"/>
  <c r="AG34" i="12"/>
  <c r="H34" i="12"/>
  <c r="AD34" i="12"/>
  <c r="W33" i="12"/>
  <c r="X33" i="12"/>
  <c r="AL33" i="12"/>
  <c r="V33" i="12"/>
  <c r="AK33" i="12"/>
  <c r="T33" i="12"/>
  <c r="AJ33" i="12"/>
  <c r="R33" i="12"/>
  <c r="AI33" i="12"/>
  <c r="P33" i="12"/>
  <c r="AH33" i="12"/>
  <c r="N33" i="12"/>
  <c r="AG33" i="12"/>
  <c r="H33" i="12"/>
  <c r="AD33" i="12"/>
  <c r="E33" i="12"/>
  <c r="F33" i="12"/>
  <c r="AC33" i="12"/>
  <c r="W32" i="12"/>
  <c r="X32" i="12"/>
  <c r="AL32" i="12"/>
  <c r="V32" i="12"/>
  <c r="AK32" i="12"/>
  <c r="W7" i="12"/>
  <c r="X7" i="12"/>
  <c r="AL7" i="12"/>
  <c r="V7" i="12"/>
  <c r="AK7" i="12"/>
  <c r="P7" i="12"/>
  <c r="AH7" i="12"/>
  <c r="N7" i="12"/>
  <c r="AG7" i="12"/>
  <c r="J7" i="12"/>
  <c r="AE7" i="12"/>
  <c r="H7" i="12"/>
  <c r="AD7" i="12"/>
  <c r="W29" i="12"/>
  <c r="X29" i="12"/>
  <c r="AL29" i="12"/>
  <c r="V29" i="12"/>
  <c r="AK29" i="12"/>
  <c r="T29" i="12"/>
  <c r="AJ29" i="12"/>
  <c r="R29" i="12"/>
  <c r="AI29" i="12"/>
  <c r="P29" i="12"/>
  <c r="AH29" i="12"/>
  <c r="N29" i="12"/>
  <c r="AG29" i="12"/>
  <c r="H29" i="12"/>
  <c r="AD29" i="12"/>
  <c r="W60" i="12"/>
  <c r="X60" i="12"/>
  <c r="AL60" i="12"/>
  <c r="V60" i="12"/>
  <c r="AK60" i="12"/>
  <c r="R60" i="12"/>
  <c r="AI60" i="12"/>
  <c r="H60" i="12"/>
  <c r="AD60" i="12"/>
  <c r="W27" i="12"/>
  <c r="X27" i="12"/>
  <c r="AL27" i="12"/>
  <c r="V27" i="12"/>
  <c r="AK27" i="12"/>
  <c r="T27" i="12"/>
  <c r="AJ27" i="12"/>
  <c r="R27" i="12"/>
  <c r="AI27" i="12"/>
  <c r="P27" i="12"/>
  <c r="AH27" i="12"/>
  <c r="N27" i="12"/>
  <c r="AG27" i="12"/>
  <c r="J27" i="12"/>
  <c r="AE27" i="12"/>
  <c r="H27" i="12"/>
  <c r="AD27" i="12"/>
  <c r="E27" i="12"/>
  <c r="F27" i="12"/>
  <c r="AC27" i="12"/>
  <c r="W64" i="12"/>
  <c r="X64" i="12"/>
  <c r="AL64" i="12"/>
  <c r="V64" i="12"/>
  <c r="AK64" i="12"/>
  <c r="T64" i="12"/>
  <c r="AJ64" i="12"/>
  <c r="R64" i="12"/>
  <c r="AI64" i="12"/>
  <c r="P64" i="12"/>
  <c r="AH64" i="12"/>
  <c r="N64" i="12"/>
  <c r="AG64" i="12"/>
  <c r="H64" i="12"/>
  <c r="AD64" i="12"/>
  <c r="E64" i="12"/>
  <c r="F64" i="12"/>
  <c r="AC64" i="12"/>
  <c r="W25" i="12"/>
  <c r="X25" i="12"/>
  <c r="AL25" i="12"/>
  <c r="V25" i="12"/>
  <c r="AK25" i="12"/>
  <c r="T25" i="12"/>
  <c r="AJ25" i="12"/>
  <c r="R25" i="12"/>
  <c r="AI25" i="12"/>
  <c r="H25" i="12"/>
  <c r="AD25" i="12"/>
  <c r="W24" i="12"/>
  <c r="X24" i="12"/>
  <c r="AL24" i="12"/>
  <c r="V24" i="12"/>
  <c r="AK24" i="12"/>
  <c r="W21" i="12"/>
  <c r="X21" i="12"/>
  <c r="AL21" i="12"/>
  <c r="V21" i="12"/>
  <c r="AK21" i="12"/>
  <c r="T21" i="12"/>
  <c r="AJ21" i="12"/>
  <c r="R21" i="12"/>
  <c r="AI21" i="12"/>
  <c r="J21" i="12"/>
  <c r="AE21" i="12"/>
  <c r="W28" i="12"/>
  <c r="X28" i="12"/>
  <c r="AL28" i="12"/>
  <c r="V28" i="12"/>
  <c r="AK28" i="12"/>
  <c r="T28" i="12"/>
  <c r="AJ28" i="12"/>
  <c r="R28" i="12"/>
  <c r="AI28" i="12"/>
  <c r="P28" i="12"/>
  <c r="AH28" i="12"/>
  <c r="N28" i="12"/>
  <c r="AG28" i="12"/>
  <c r="H28" i="12"/>
  <c r="AD28" i="12"/>
  <c r="W20" i="12"/>
  <c r="X20" i="12"/>
  <c r="AL20" i="12"/>
  <c r="V20" i="12"/>
  <c r="AK20" i="12"/>
  <c r="T20" i="12"/>
  <c r="AJ20" i="12"/>
  <c r="R20" i="12"/>
  <c r="AI20" i="12"/>
  <c r="P20" i="12"/>
  <c r="AH20" i="12"/>
  <c r="H20" i="12"/>
  <c r="AD20" i="12"/>
  <c r="E20" i="12"/>
  <c r="F20" i="12"/>
  <c r="AC20" i="12"/>
  <c r="W19" i="12"/>
  <c r="X19" i="12"/>
  <c r="AL19" i="12"/>
  <c r="V19" i="12"/>
  <c r="AK19" i="12"/>
  <c r="T19" i="12"/>
  <c r="AJ19" i="12"/>
  <c r="R19" i="12"/>
  <c r="AI19" i="12"/>
  <c r="P19" i="12"/>
  <c r="AH19" i="12"/>
  <c r="N19" i="12"/>
  <c r="AG19" i="12"/>
  <c r="J19" i="12"/>
  <c r="AE19" i="12"/>
  <c r="H19" i="12"/>
  <c r="AD19" i="12"/>
  <c r="E19" i="12"/>
  <c r="F19" i="12"/>
  <c r="AC19" i="12"/>
  <c r="W18" i="12"/>
  <c r="X18" i="12"/>
  <c r="AL18" i="12"/>
  <c r="V18" i="12"/>
  <c r="AK18" i="12"/>
  <c r="T18" i="12"/>
  <c r="AJ18" i="12"/>
  <c r="R18" i="12"/>
  <c r="AI18" i="12"/>
  <c r="P18" i="12"/>
  <c r="AH18" i="12"/>
  <c r="N18" i="12"/>
  <c r="AG18" i="12"/>
  <c r="H18" i="12"/>
  <c r="AD18" i="12"/>
  <c r="E18" i="12"/>
  <c r="F18" i="12"/>
  <c r="AC18" i="12"/>
  <c r="W17" i="12"/>
  <c r="X17" i="12"/>
  <c r="AL17" i="12"/>
  <c r="V17" i="12"/>
  <c r="AK17" i="12"/>
  <c r="T17" i="12"/>
  <c r="AJ17" i="12"/>
  <c r="R17" i="12"/>
  <c r="AI17" i="12"/>
  <c r="J17" i="12"/>
  <c r="AE17" i="12"/>
  <c r="H17" i="12"/>
  <c r="AD17" i="12"/>
  <c r="E17" i="12"/>
  <c r="F17" i="12"/>
  <c r="AC17" i="12"/>
  <c r="W63" i="12"/>
  <c r="X63" i="12"/>
  <c r="AL63" i="12"/>
  <c r="V63" i="12"/>
  <c r="AK63" i="12"/>
  <c r="T63" i="12"/>
  <c r="AJ63" i="12"/>
  <c r="R63" i="12"/>
  <c r="AI63" i="12"/>
  <c r="P63" i="12"/>
  <c r="AH63" i="12"/>
  <c r="N63" i="12"/>
  <c r="AG63" i="12"/>
  <c r="H63" i="12"/>
  <c r="AD63" i="12"/>
  <c r="W23" i="12"/>
  <c r="X23" i="12"/>
  <c r="AL23" i="12"/>
  <c r="V23" i="12"/>
  <c r="AK23" i="12"/>
  <c r="T23" i="12"/>
  <c r="AJ23" i="12"/>
  <c r="R23" i="12"/>
  <c r="AI23" i="12"/>
  <c r="J23" i="12"/>
  <c r="AE23" i="12"/>
  <c r="W13" i="12"/>
  <c r="X13" i="12"/>
  <c r="AL13" i="12"/>
  <c r="V13" i="12"/>
  <c r="AK13" i="12"/>
  <c r="T13" i="12"/>
  <c r="AJ13" i="12"/>
  <c r="P13" i="12"/>
  <c r="AH13" i="12"/>
  <c r="N13" i="12"/>
  <c r="AG13" i="12"/>
  <c r="J13" i="12"/>
  <c r="AE13" i="12"/>
  <c r="W12" i="12"/>
  <c r="X12" i="12"/>
  <c r="AL12" i="12"/>
  <c r="V12" i="12"/>
  <c r="AK12" i="12"/>
  <c r="T12" i="12"/>
  <c r="AJ12" i="12"/>
  <c r="R12" i="12"/>
  <c r="AI12" i="12"/>
  <c r="P12" i="12"/>
  <c r="AH12" i="12"/>
  <c r="N12" i="12"/>
  <c r="AG12" i="12"/>
  <c r="J12" i="12"/>
  <c r="AE12" i="12"/>
  <c r="H12" i="12"/>
  <c r="AD12" i="12"/>
  <c r="E12" i="12"/>
  <c r="F12" i="12"/>
  <c r="AC12" i="12"/>
  <c r="W11" i="12"/>
  <c r="X11" i="12"/>
  <c r="AL11" i="12"/>
  <c r="V11" i="12"/>
  <c r="AK11" i="12"/>
  <c r="T11" i="12"/>
  <c r="AJ11" i="12"/>
  <c r="R11" i="12"/>
  <c r="AI11" i="12"/>
  <c r="P11" i="12"/>
  <c r="AH11" i="12"/>
  <c r="N11" i="12"/>
  <c r="AG11" i="12"/>
  <c r="J11" i="12"/>
  <c r="AE11" i="12"/>
  <c r="H11" i="12"/>
  <c r="AD11" i="12"/>
  <c r="E11" i="12"/>
  <c r="F11" i="12"/>
  <c r="AC11" i="12"/>
  <c r="W10" i="12"/>
  <c r="X10" i="12"/>
  <c r="AL10" i="12"/>
  <c r="V10" i="12"/>
  <c r="AK10" i="12"/>
  <c r="T10" i="12"/>
  <c r="AJ10" i="12"/>
  <c r="R10" i="12"/>
  <c r="AI10" i="12"/>
  <c r="P10" i="12"/>
  <c r="AH10" i="12"/>
  <c r="N10" i="12"/>
  <c r="AG10" i="12"/>
  <c r="J10" i="12"/>
  <c r="AE10" i="12"/>
  <c r="H10" i="12"/>
  <c r="AD10" i="12"/>
  <c r="W58" i="12"/>
  <c r="X58" i="12"/>
  <c r="AL58" i="12"/>
  <c r="V58" i="12"/>
  <c r="AK58" i="12"/>
  <c r="P58" i="12"/>
  <c r="AH58" i="12"/>
  <c r="N58" i="12"/>
  <c r="AG58" i="12"/>
  <c r="J58" i="12"/>
  <c r="AE58" i="12"/>
  <c r="W8" i="12"/>
  <c r="X8" i="12"/>
  <c r="AL8" i="12"/>
  <c r="V8" i="12"/>
  <c r="AK8" i="12"/>
  <c r="T8" i="12"/>
  <c r="AJ8" i="12"/>
  <c r="R8" i="12"/>
  <c r="AI8" i="12"/>
  <c r="W9" i="12"/>
  <c r="X9" i="12"/>
  <c r="AL9" i="12"/>
  <c r="V9" i="12"/>
  <c r="AK9" i="12"/>
  <c r="J9" i="12"/>
  <c r="AE9" i="12"/>
  <c r="H9" i="12"/>
  <c r="AD9" i="12"/>
  <c r="W6" i="12"/>
  <c r="X6" i="12"/>
  <c r="AL6" i="12"/>
  <c r="V6" i="12"/>
  <c r="AK6" i="12"/>
  <c r="T6" i="12"/>
  <c r="AJ6" i="12"/>
  <c r="R6" i="12"/>
  <c r="AI6" i="12"/>
  <c r="P6" i="12"/>
  <c r="AH6" i="12"/>
  <c r="N6" i="12"/>
  <c r="AG6" i="12"/>
  <c r="H6" i="12"/>
  <c r="AD6" i="12"/>
  <c r="E6" i="12"/>
  <c r="F6" i="12"/>
  <c r="AC6" i="12"/>
  <c r="W5" i="12"/>
  <c r="X5" i="12"/>
  <c r="AL5" i="12"/>
  <c r="V5" i="12"/>
  <c r="AK5" i="12"/>
  <c r="T5" i="12"/>
  <c r="AJ5" i="12"/>
  <c r="R5" i="12"/>
  <c r="AI5" i="12"/>
  <c r="P5" i="12"/>
  <c r="AH5" i="12"/>
  <c r="N5" i="12"/>
  <c r="AG5" i="12"/>
  <c r="J5" i="12"/>
  <c r="AE5" i="12"/>
  <c r="H5" i="12"/>
  <c r="AD5" i="12"/>
  <c r="E5" i="12"/>
  <c r="F5" i="12"/>
  <c r="AC5" i="12"/>
  <c r="W4" i="12"/>
  <c r="X4" i="12"/>
  <c r="AL4" i="12"/>
  <c r="V4" i="12"/>
  <c r="AK4" i="12"/>
  <c r="T4" i="12"/>
  <c r="AJ4" i="12"/>
  <c r="R4" i="12"/>
  <c r="AI4" i="12"/>
  <c r="P4" i="12"/>
  <c r="AH4" i="12"/>
  <c r="J4" i="12"/>
  <c r="AE4" i="12"/>
  <c r="H4" i="12"/>
  <c r="AD4" i="12"/>
  <c r="E4" i="12"/>
  <c r="F4" i="12"/>
  <c r="AC4" i="12"/>
  <c r="W48" i="11"/>
  <c r="X48" i="11"/>
  <c r="AL48" i="11"/>
  <c r="V48" i="11"/>
  <c r="AK48" i="11"/>
  <c r="R48" i="11"/>
  <c r="AI48" i="11"/>
  <c r="P48" i="11"/>
  <c r="AH48" i="11"/>
  <c r="J48" i="11"/>
  <c r="AE48" i="11"/>
  <c r="H48" i="11"/>
  <c r="AD48" i="11"/>
  <c r="W62" i="11"/>
  <c r="X62" i="11"/>
  <c r="AL62" i="11"/>
  <c r="V62" i="11"/>
  <c r="AK62" i="11"/>
  <c r="P62" i="11"/>
  <c r="AH62" i="11"/>
  <c r="N62" i="11"/>
  <c r="AG62" i="11"/>
  <c r="H62" i="11"/>
  <c r="AD62" i="11"/>
  <c r="W61" i="11"/>
  <c r="X61" i="11"/>
  <c r="AL61" i="11"/>
  <c r="V61" i="11"/>
  <c r="AK61" i="11"/>
  <c r="T61" i="11"/>
  <c r="AJ61" i="11"/>
  <c r="R61" i="11"/>
  <c r="AI61" i="11"/>
  <c r="P61" i="11"/>
  <c r="AH61" i="11"/>
  <c r="N61" i="11"/>
  <c r="AG61" i="11"/>
  <c r="H61" i="11"/>
  <c r="AD61" i="11"/>
  <c r="E61" i="11"/>
  <c r="F61" i="11"/>
  <c r="AC61" i="11"/>
  <c r="W50" i="11"/>
  <c r="X50" i="11"/>
  <c r="AL50" i="11"/>
  <c r="V50" i="11"/>
  <c r="AK50" i="11"/>
  <c r="J50" i="11"/>
  <c r="AE50" i="11"/>
  <c r="W59" i="11"/>
  <c r="X59" i="11"/>
  <c r="AL59" i="11"/>
  <c r="V59" i="11"/>
  <c r="AK59" i="11"/>
  <c r="W28" i="11"/>
  <c r="X28" i="11"/>
  <c r="AL28" i="11"/>
  <c r="V28" i="11"/>
  <c r="AK28" i="11"/>
  <c r="W57" i="11"/>
  <c r="X57" i="11"/>
  <c r="AL57" i="11"/>
  <c r="V57" i="11"/>
  <c r="AK57" i="11"/>
  <c r="W56" i="11"/>
  <c r="X56" i="11"/>
  <c r="AL56" i="11"/>
  <c r="V56" i="11"/>
  <c r="AK56" i="11"/>
  <c r="H56" i="11"/>
  <c r="AD56" i="11"/>
  <c r="W55" i="11"/>
  <c r="X55" i="11"/>
  <c r="AL55" i="11"/>
  <c r="V55" i="11"/>
  <c r="AK55" i="11"/>
  <c r="T55" i="11"/>
  <c r="AJ55" i="11"/>
  <c r="R55" i="11"/>
  <c r="AI55" i="11"/>
  <c r="P55" i="11"/>
  <c r="AH55" i="11"/>
  <c r="N55" i="11"/>
  <c r="AG55" i="11"/>
  <c r="H55" i="11"/>
  <c r="AD55" i="11"/>
  <c r="W46" i="11"/>
  <c r="X46" i="11"/>
  <c r="AL46" i="11"/>
  <c r="V46" i="11"/>
  <c r="AK46" i="11"/>
  <c r="R46" i="11"/>
  <c r="AI46" i="11"/>
  <c r="W53" i="11"/>
  <c r="X53" i="11"/>
  <c r="AL53" i="11"/>
  <c r="V53" i="11"/>
  <c r="AK53" i="11"/>
  <c r="H53" i="11"/>
  <c r="AD53" i="11"/>
  <c r="E53" i="11"/>
  <c r="F53" i="11"/>
  <c r="AC53" i="11"/>
  <c r="W52" i="11"/>
  <c r="X52" i="11"/>
  <c r="AL52" i="11"/>
  <c r="V52" i="11"/>
  <c r="AK52" i="11"/>
  <c r="J52" i="11"/>
  <c r="AE52" i="11"/>
  <c r="H52" i="11"/>
  <c r="AD52" i="11"/>
  <c r="E52" i="11"/>
  <c r="F52" i="11"/>
  <c r="AC52" i="11"/>
  <c r="W51" i="11"/>
  <c r="X51" i="11"/>
  <c r="AL51" i="11"/>
  <c r="V51" i="11"/>
  <c r="AK51" i="11"/>
  <c r="P51" i="11"/>
  <c r="AH51" i="11"/>
  <c r="N51" i="11"/>
  <c r="AG51" i="11"/>
  <c r="W40" i="11"/>
  <c r="X40" i="11"/>
  <c r="AL40" i="11"/>
  <c r="R40" i="11"/>
  <c r="AI40" i="11"/>
  <c r="P40" i="11"/>
  <c r="AH40" i="11"/>
  <c r="N40" i="11"/>
  <c r="AG40" i="11"/>
  <c r="H40" i="11"/>
  <c r="AD40" i="11"/>
  <c r="E40" i="11"/>
  <c r="F40" i="11"/>
  <c r="AC40" i="11"/>
  <c r="W49" i="11"/>
  <c r="X49" i="11"/>
  <c r="AL49" i="11"/>
  <c r="V49" i="11"/>
  <c r="AK49" i="11"/>
  <c r="T49" i="11"/>
  <c r="AJ49" i="11"/>
  <c r="R49" i="11"/>
  <c r="AI49" i="11"/>
  <c r="P49" i="11"/>
  <c r="AH49" i="11"/>
  <c r="N49" i="11"/>
  <c r="AG49" i="11"/>
  <c r="W65" i="11"/>
  <c r="X65" i="11"/>
  <c r="AL65" i="11"/>
  <c r="V65" i="11"/>
  <c r="AK65" i="11"/>
  <c r="T65" i="11"/>
  <c r="AJ65" i="11"/>
  <c r="R65" i="11"/>
  <c r="AI65" i="11"/>
  <c r="W37" i="11"/>
  <c r="X37" i="11"/>
  <c r="AL37" i="11"/>
  <c r="V37" i="11"/>
  <c r="AK37" i="11"/>
  <c r="T37" i="11"/>
  <c r="AJ37" i="11"/>
  <c r="R37" i="11"/>
  <c r="AI37" i="11"/>
  <c r="P37" i="11"/>
  <c r="AH37" i="11"/>
  <c r="N37" i="11"/>
  <c r="AG37" i="11"/>
  <c r="J37" i="11"/>
  <c r="AE37" i="11"/>
  <c r="H37" i="11"/>
  <c r="AD37" i="11"/>
  <c r="E37" i="11"/>
  <c r="F37" i="11"/>
  <c r="AC37" i="11"/>
  <c r="W26" i="11"/>
  <c r="X26" i="11"/>
  <c r="AL26" i="11"/>
  <c r="V26" i="11"/>
  <c r="AK26" i="11"/>
  <c r="J26" i="11"/>
  <c r="AE26" i="11"/>
  <c r="H26" i="11"/>
  <c r="AD26" i="11"/>
  <c r="E26" i="11"/>
  <c r="F26" i="11"/>
  <c r="AC26" i="11"/>
  <c r="W45" i="11"/>
  <c r="X45" i="11"/>
  <c r="AL45" i="11"/>
  <c r="V45" i="11"/>
  <c r="AK45" i="11"/>
  <c r="T45" i="11"/>
  <c r="AJ45" i="11"/>
  <c r="R45" i="11"/>
  <c r="AI45" i="11"/>
  <c r="P45" i="11"/>
  <c r="AH45" i="11"/>
  <c r="N45" i="11"/>
  <c r="AG45" i="11"/>
  <c r="J45" i="11"/>
  <c r="AE45" i="11"/>
  <c r="H45" i="11"/>
  <c r="AD45" i="11"/>
  <c r="E45" i="11"/>
  <c r="F45" i="11"/>
  <c r="AC45" i="11"/>
  <c r="W44" i="11"/>
  <c r="X44" i="11"/>
  <c r="AL44" i="11"/>
  <c r="V44" i="11"/>
  <c r="AK44" i="11"/>
  <c r="J44" i="11"/>
  <c r="AE44" i="11"/>
  <c r="H44" i="11"/>
  <c r="AD44" i="11"/>
  <c r="E44" i="11"/>
  <c r="F44" i="11"/>
  <c r="AC44" i="11"/>
  <c r="W43" i="11"/>
  <c r="X43" i="11"/>
  <c r="AL43" i="11"/>
  <c r="V43" i="11"/>
  <c r="AK43" i="11"/>
  <c r="T43" i="11"/>
  <c r="AJ43" i="11"/>
  <c r="R43" i="11"/>
  <c r="AI43" i="11"/>
  <c r="P43" i="11"/>
  <c r="AH43" i="11"/>
  <c r="N43" i="11"/>
  <c r="AG43" i="11"/>
  <c r="J43" i="11"/>
  <c r="AE43" i="11"/>
  <c r="W42" i="11"/>
  <c r="X42" i="11"/>
  <c r="AL42" i="11"/>
  <c r="V42" i="11"/>
  <c r="AK42" i="11"/>
  <c r="T42" i="11"/>
  <c r="AJ42" i="11"/>
  <c r="R42" i="11"/>
  <c r="AI42" i="11"/>
  <c r="P42" i="11"/>
  <c r="AH42" i="11"/>
  <c r="N42" i="11"/>
  <c r="AG42" i="11"/>
  <c r="J42" i="11"/>
  <c r="AE42" i="11"/>
  <c r="H42" i="11"/>
  <c r="AD42" i="11"/>
  <c r="E42" i="11"/>
  <c r="F42" i="11"/>
  <c r="AC42" i="11"/>
  <c r="W41" i="11"/>
  <c r="X41" i="11"/>
  <c r="AL41" i="11"/>
  <c r="V41" i="11"/>
  <c r="AK41" i="11"/>
  <c r="J41" i="11"/>
  <c r="AE41" i="11"/>
  <c r="H41" i="11"/>
  <c r="AD41" i="11"/>
  <c r="E41" i="11"/>
  <c r="F41" i="11"/>
  <c r="AC41" i="11"/>
  <c r="W47" i="11"/>
  <c r="X47" i="11"/>
  <c r="AL47" i="11"/>
  <c r="V47" i="11"/>
  <c r="AK47" i="11"/>
  <c r="N47" i="11"/>
  <c r="AG47" i="11"/>
  <c r="W39" i="11"/>
  <c r="X39" i="11"/>
  <c r="AL39" i="11"/>
  <c r="V39" i="11"/>
  <c r="AK39" i="11"/>
  <c r="H39" i="11"/>
  <c r="AD39" i="11"/>
  <c r="W38" i="11"/>
  <c r="X38" i="11"/>
  <c r="AL38" i="11"/>
  <c r="V38" i="11"/>
  <c r="AK38" i="11"/>
  <c r="T38" i="11"/>
  <c r="AJ38" i="11"/>
  <c r="R38" i="11"/>
  <c r="AI38" i="11"/>
  <c r="J38" i="11"/>
  <c r="AE38" i="11"/>
  <c r="H38" i="11"/>
  <c r="AD38" i="11"/>
  <c r="W30" i="11"/>
  <c r="X30" i="11"/>
  <c r="AL30" i="11"/>
  <c r="V30" i="11"/>
  <c r="AK30" i="11"/>
  <c r="J30" i="11"/>
  <c r="AE30" i="11"/>
  <c r="W36" i="11"/>
  <c r="X36" i="11"/>
  <c r="AL36" i="11"/>
  <c r="V36" i="11"/>
  <c r="AK36" i="11"/>
  <c r="T36" i="11"/>
  <c r="AJ36" i="11"/>
  <c r="R36" i="11"/>
  <c r="AI36" i="11"/>
  <c r="P36" i="11"/>
  <c r="AH36" i="11"/>
  <c r="N36" i="11"/>
  <c r="AG36" i="11"/>
  <c r="J36" i="11"/>
  <c r="AE36" i="11"/>
  <c r="H36" i="11"/>
  <c r="AD36" i="11"/>
  <c r="E36" i="11"/>
  <c r="F36" i="11"/>
  <c r="AC36" i="11"/>
  <c r="W35" i="11"/>
  <c r="X35" i="11"/>
  <c r="AL35" i="11"/>
  <c r="V35" i="11"/>
  <c r="AK35" i="11"/>
  <c r="T35" i="11"/>
  <c r="AJ35" i="11"/>
  <c r="R35" i="11"/>
  <c r="AI35" i="11"/>
  <c r="P35" i="11"/>
  <c r="AH35" i="11"/>
  <c r="N35" i="11"/>
  <c r="AG35" i="11"/>
  <c r="J35" i="11"/>
  <c r="AE35" i="11"/>
  <c r="H35" i="11"/>
  <c r="AD35" i="11"/>
  <c r="E35" i="11"/>
  <c r="F35" i="11"/>
  <c r="AC35" i="11"/>
  <c r="W34" i="11"/>
  <c r="X34" i="11"/>
  <c r="AL34" i="11"/>
  <c r="V34" i="11"/>
  <c r="AK34" i="11"/>
  <c r="T34" i="11"/>
  <c r="AJ34" i="11"/>
  <c r="R34" i="11"/>
  <c r="AI34" i="11"/>
  <c r="P34" i="11"/>
  <c r="AH34" i="11"/>
  <c r="N34" i="11"/>
  <c r="AG34" i="11"/>
  <c r="H34" i="11"/>
  <c r="AD34" i="11"/>
  <c r="W33" i="11"/>
  <c r="X33" i="11"/>
  <c r="AL33" i="11"/>
  <c r="V33" i="11"/>
  <c r="AK33" i="11"/>
  <c r="W32" i="11"/>
  <c r="X32" i="11"/>
  <c r="AL32" i="11"/>
  <c r="V32" i="11"/>
  <c r="AK32" i="11"/>
  <c r="T32" i="11"/>
  <c r="AJ32" i="11"/>
  <c r="R32" i="11"/>
  <c r="AI32" i="11"/>
  <c r="P32" i="11"/>
  <c r="AH32" i="11"/>
  <c r="N32" i="11"/>
  <c r="AG32" i="11"/>
  <c r="J32" i="11"/>
  <c r="AE32" i="11"/>
  <c r="H32" i="11"/>
  <c r="AD32" i="11"/>
  <c r="E32" i="11"/>
  <c r="F32" i="11"/>
  <c r="AC32" i="11"/>
  <c r="W14" i="11"/>
  <c r="X14" i="11"/>
  <c r="AL14" i="11"/>
  <c r="V14" i="11"/>
  <c r="AK14" i="11"/>
  <c r="R14" i="11"/>
  <c r="AI14" i="11"/>
  <c r="P14" i="11"/>
  <c r="AH14" i="11"/>
  <c r="N14" i="11"/>
  <c r="AG14" i="11"/>
  <c r="H14" i="11"/>
  <c r="AD14" i="11"/>
  <c r="W29" i="11"/>
  <c r="X29" i="11"/>
  <c r="AL29" i="11"/>
  <c r="V29" i="11"/>
  <c r="AK29" i="11"/>
  <c r="T29" i="11"/>
  <c r="AJ29" i="11"/>
  <c r="R29" i="11"/>
  <c r="AI29" i="11"/>
  <c r="H29" i="11"/>
  <c r="AD29" i="11"/>
  <c r="W58" i="11"/>
  <c r="X58" i="11"/>
  <c r="AL58" i="11"/>
  <c r="V58" i="11"/>
  <c r="AK58" i="11"/>
  <c r="R58" i="11"/>
  <c r="AI58" i="11"/>
  <c r="P58" i="11"/>
  <c r="AH58" i="11"/>
  <c r="N58" i="11"/>
  <c r="AG58" i="11"/>
  <c r="J58" i="11"/>
  <c r="AE58" i="11"/>
  <c r="H58" i="11"/>
  <c r="AD58" i="11"/>
  <c r="W27" i="11"/>
  <c r="X27" i="11"/>
  <c r="AL27" i="11"/>
  <c r="V27" i="11"/>
  <c r="AK27" i="11"/>
  <c r="T27" i="11"/>
  <c r="AJ27" i="11"/>
  <c r="R27" i="11"/>
  <c r="AI27" i="11"/>
  <c r="P27" i="11"/>
  <c r="AH27" i="11"/>
  <c r="N27" i="11"/>
  <c r="AG27" i="11"/>
  <c r="H27" i="11"/>
  <c r="AD27" i="11"/>
  <c r="E27" i="11"/>
  <c r="F27" i="11"/>
  <c r="AC27" i="11"/>
  <c r="W64" i="11"/>
  <c r="X64" i="11"/>
  <c r="AL64" i="11"/>
  <c r="V64" i="11"/>
  <c r="AK64" i="11"/>
  <c r="T64" i="11"/>
  <c r="AJ64" i="11"/>
  <c r="R64" i="11"/>
  <c r="AI64" i="11"/>
  <c r="P64" i="11"/>
  <c r="AH64" i="11"/>
  <c r="N64" i="11"/>
  <c r="AG64" i="11"/>
  <c r="H64" i="11"/>
  <c r="AD64" i="11"/>
  <c r="E64" i="11"/>
  <c r="F64" i="11"/>
  <c r="AC64" i="11"/>
  <c r="W25" i="11"/>
  <c r="X25" i="11"/>
  <c r="AL25" i="11"/>
  <c r="V25" i="11"/>
  <c r="AK25" i="11"/>
  <c r="W24" i="11"/>
  <c r="X24" i="11"/>
  <c r="AL24" i="11"/>
  <c r="V24" i="11"/>
  <c r="AK24" i="11"/>
  <c r="J24" i="11"/>
  <c r="AE24" i="11"/>
  <c r="W22" i="11"/>
  <c r="X22" i="11"/>
  <c r="AL22" i="11"/>
  <c r="V22" i="11"/>
  <c r="AK22" i="11"/>
  <c r="T22" i="11"/>
  <c r="AJ22" i="11"/>
  <c r="R22" i="11"/>
  <c r="AI22" i="11"/>
  <c r="P22" i="11"/>
  <c r="AH22" i="11"/>
  <c r="N22" i="11"/>
  <c r="AG22" i="11"/>
  <c r="H22" i="11"/>
  <c r="AD22" i="11"/>
  <c r="E22" i="11"/>
  <c r="F22" i="11"/>
  <c r="AC22" i="11"/>
  <c r="W7" i="11"/>
  <c r="X7" i="11"/>
  <c r="AL7" i="11"/>
  <c r="V7" i="11"/>
  <c r="AK7" i="11"/>
  <c r="T7" i="11"/>
  <c r="AJ7" i="11"/>
  <c r="R7" i="11"/>
  <c r="AI7" i="11"/>
  <c r="P7" i="11"/>
  <c r="AH7" i="11"/>
  <c r="H7" i="11"/>
  <c r="AD7" i="11"/>
  <c r="W20" i="11"/>
  <c r="X20" i="11"/>
  <c r="AL20" i="11"/>
  <c r="V20" i="11"/>
  <c r="AK20" i="11"/>
  <c r="T20" i="11"/>
  <c r="AJ20" i="11"/>
  <c r="R20" i="11"/>
  <c r="AI20" i="11"/>
  <c r="P20" i="11"/>
  <c r="AH20" i="11"/>
  <c r="N20" i="11"/>
  <c r="AG20" i="11"/>
  <c r="J20" i="11"/>
  <c r="AE20" i="11"/>
  <c r="H20" i="11"/>
  <c r="AD20" i="11"/>
  <c r="E20" i="11"/>
  <c r="F20" i="11"/>
  <c r="AC20" i="11"/>
  <c r="W19" i="11"/>
  <c r="X19" i="11"/>
  <c r="AL19" i="11"/>
  <c r="V19" i="11"/>
  <c r="AK19" i="11"/>
  <c r="T19" i="11"/>
  <c r="AJ19" i="11"/>
  <c r="R19" i="11"/>
  <c r="AI19" i="11"/>
  <c r="P19" i="11"/>
  <c r="AH19" i="11"/>
  <c r="N19" i="11"/>
  <c r="AG19" i="11"/>
  <c r="H19" i="11"/>
  <c r="AD19" i="11"/>
  <c r="E19" i="11"/>
  <c r="F19" i="11"/>
  <c r="AC19" i="11"/>
  <c r="W18" i="11"/>
  <c r="X18" i="11"/>
  <c r="AL18" i="11"/>
  <c r="V18" i="11"/>
  <c r="AK18" i="11"/>
  <c r="T18" i="11"/>
  <c r="AJ18" i="11"/>
  <c r="R18" i="11"/>
  <c r="AI18" i="11"/>
  <c r="P18" i="11"/>
  <c r="AH18" i="11"/>
  <c r="N18" i="11"/>
  <c r="AG18" i="11"/>
  <c r="J18" i="11"/>
  <c r="AE18" i="11"/>
  <c r="H18" i="11"/>
  <c r="AD18" i="11"/>
  <c r="E18" i="11"/>
  <c r="F18" i="11"/>
  <c r="AC18" i="11"/>
  <c r="W17" i="11"/>
  <c r="X17" i="11"/>
  <c r="AL17" i="11"/>
  <c r="V17" i="11"/>
  <c r="AK17" i="11"/>
  <c r="T17" i="11"/>
  <c r="AJ17" i="11"/>
  <c r="R17" i="11"/>
  <c r="AI17" i="11"/>
  <c r="H17" i="11"/>
  <c r="AD17" i="11"/>
  <c r="E17" i="11"/>
  <c r="F17" i="11"/>
  <c r="AC17" i="11"/>
  <c r="W63" i="11"/>
  <c r="X63" i="11"/>
  <c r="AL63" i="11"/>
  <c r="V63" i="11"/>
  <c r="AK63" i="11"/>
  <c r="T63" i="11"/>
  <c r="AJ63" i="11"/>
  <c r="R63" i="11"/>
  <c r="AI63" i="11"/>
  <c r="J63" i="11"/>
  <c r="AE63" i="11"/>
  <c r="W16" i="11"/>
  <c r="X16" i="11"/>
  <c r="AL16" i="11"/>
  <c r="V16" i="11"/>
  <c r="AK16" i="11"/>
  <c r="R16" i="11"/>
  <c r="AI16" i="11"/>
  <c r="P16" i="11"/>
  <c r="AH16" i="11"/>
  <c r="N16" i="11"/>
  <c r="AG16" i="11"/>
  <c r="J16" i="11"/>
  <c r="AE16" i="11"/>
  <c r="W13" i="11"/>
  <c r="X13" i="11"/>
  <c r="AL13" i="11"/>
  <c r="V13" i="11"/>
  <c r="AK13" i="11"/>
  <c r="R13" i="11"/>
  <c r="AI13" i="11"/>
  <c r="P13" i="11"/>
  <c r="AH13" i="11"/>
  <c r="N13" i="11"/>
  <c r="AG13" i="11"/>
  <c r="J13" i="11"/>
  <c r="AE13" i="11"/>
  <c r="H13" i="11"/>
  <c r="AD13" i="11"/>
  <c r="E13" i="11"/>
  <c r="F13" i="11"/>
  <c r="AC13" i="11"/>
  <c r="W12" i="11"/>
  <c r="X12" i="11"/>
  <c r="AL12" i="11"/>
  <c r="V12" i="11"/>
  <c r="AK12" i="11"/>
  <c r="T12" i="11"/>
  <c r="AJ12" i="11"/>
  <c r="R12" i="11"/>
  <c r="AI12" i="11"/>
  <c r="P12" i="11"/>
  <c r="AH12" i="11"/>
  <c r="N12" i="11"/>
  <c r="AG12" i="11"/>
  <c r="J12" i="11"/>
  <c r="AE12" i="11"/>
  <c r="H12" i="11"/>
  <c r="AD12" i="11"/>
  <c r="E12" i="11"/>
  <c r="F12" i="11"/>
  <c r="AC12" i="11"/>
  <c r="W11" i="11"/>
  <c r="X11" i="11"/>
  <c r="AL11" i="11"/>
  <c r="V11" i="11"/>
  <c r="AK11" i="11"/>
  <c r="T11" i="11"/>
  <c r="AJ11" i="11"/>
  <c r="R11" i="11"/>
  <c r="AI11" i="11"/>
  <c r="P11" i="11"/>
  <c r="AH11" i="11"/>
  <c r="N11" i="11"/>
  <c r="AG11" i="11"/>
  <c r="J11" i="11"/>
  <c r="AE11" i="11"/>
  <c r="H11" i="11"/>
  <c r="AD11" i="11"/>
  <c r="E11" i="11"/>
  <c r="F11" i="11"/>
  <c r="AC11" i="11"/>
  <c r="W10" i="11"/>
  <c r="X10" i="11"/>
  <c r="AL10" i="11"/>
  <c r="V10" i="11"/>
  <c r="AK10" i="11"/>
  <c r="T10" i="11"/>
  <c r="AJ10" i="11"/>
  <c r="R10" i="11"/>
  <c r="AI10" i="11"/>
  <c r="P10" i="11"/>
  <c r="AH10" i="11"/>
  <c r="N10" i="11"/>
  <c r="AG10" i="11"/>
  <c r="J10" i="11"/>
  <c r="AE10" i="11"/>
  <c r="H10" i="11"/>
  <c r="AD10" i="11"/>
  <c r="W54" i="11"/>
  <c r="X54" i="11"/>
  <c r="AL54" i="11"/>
  <c r="V54" i="11"/>
  <c r="AK54" i="11"/>
  <c r="P54" i="11"/>
  <c r="AH54" i="11"/>
  <c r="N54" i="11"/>
  <c r="AG54" i="11"/>
  <c r="J54" i="11"/>
  <c r="AE54" i="11"/>
  <c r="W8" i="11"/>
  <c r="X8" i="11"/>
  <c r="AL8" i="11"/>
  <c r="V8" i="11"/>
  <c r="AK8" i="11"/>
  <c r="T8" i="11"/>
  <c r="AJ8" i="11"/>
  <c r="R8" i="11"/>
  <c r="AI8" i="11"/>
  <c r="W15" i="11"/>
  <c r="X15" i="11"/>
  <c r="AL15" i="11"/>
  <c r="V15" i="11"/>
  <c r="AK15" i="11"/>
  <c r="J15" i="11"/>
  <c r="AE15" i="11"/>
  <c r="H15" i="11"/>
  <c r="AD15" i="11"/>
  <c r="W6" i="11"/>
  <c r="X6" i="11"/>
  <c r="AL6" i="11"/>
  <c r="V6" i="11"/>
  <c r="AK6" i="11"/>
  <c r="T6" i="11"/>
  <c r="AJ6" i="11"/>
  <c r="R6" i="11"/>
  <c r="AI6" i="11"/>
  <c r="P6" i="11"/>
  <c r="AH6" i="11"/>
  <c r="N6" i="11"/>
  <c r="AG6" i="11"/>
  <c r="H6" i="11"/>
  <c r="AD6" i="11"/>
  <c r="E6" i="11"/>
  <c r="F6" i="11"/>
  <c r="AC6" i="11"/>
  <c r="W5" i="11"/>
  <c r="X5" i="11"/>
  <c r="AL5" i="11"/>
  <c r="V5" i="11"/>
  <c r="AK5" i="11"/>
  <c r="T5" i="11"/>
  <c r="AJ5" i="11"/>
  <c r="R5" i="11"/>
  <c r="AI5" i="11"/>
  <c r="P5" i="11"/>
  <c r="AH5" i="11"/>
  <c r="N5" i="11"/>
  <c r="AG5" i="11"/>
  <c r="J5" i="11"/>
  <c r="AE5" i="11"/>
  <c r="H5" i="11"/>
  <c r="AD5" i="11"/>
  <c r="E5" i="11"/>
  <c r="F5" i="11"/>
  <c r="AC5" i="11"/>
  <c r="W4" i="11"/>
  <c r="X4" i="11"/>
  <c r="AL4" i="11"/>
  <c r="V4" i="11"/>
  <c r="AK4" i="11"/>
  <c r="T4" i="11"/>
  <c r="AJ4" i="11"/>
  <c r="R4" i="11"/>
  <c r="AI4" i="11"/>
  <c r="P4" i="11"/>
  <c r="AH4" i="11"/>
  <c r="J4" i="11"/>
  <c r="AE4" i="11"/>
  <c r="H4" i="11"/>
  <c r="AD4" i="11"/>
  <c r="E4" i="11"/>
  <c r="F4" i="11"/>
  <c r="AC4" i="11"/>
  <c r="J25" i="12"/>
  <c r="AE25" i="12"/>
  <c r="J64" i="11"/>
  <c r="AE64" i="11"/>
  <c r="H28" i="11"/>
  <c r="AD28" i="11"/>
  <c r="H16" i="11"/>
  <c r="AD16" i="11"/>
  <c r="H47" i="11"/>
  <c r="AD47" i="11"/>
  <c r="H30" i="11"/>
  <c r="AD30" i="11"/>
  <c r="H8" i="11"/>
  <c r="AD8" i="11"/>
  <c r="H57" i="11"/>
  <c r="AD57" i="11"/>
  <c r="H51" i="11"/>
  <c r="AD51" i="11"/>
  <c r="H24" i="11"/>
  <c r="AD24" i="11"/>
  <c r="H33" i="11"/>
  <c r="AD33" i="11"/>
  <c r="E42" i="12"/>
  <c r="F42" i="12"/>
  <c r="AC42" i="12"/>
  <c r="E32" i="12"/>
  <c r="F32" i="12"/>
  <c r="AC32" i="12"/>
  <c r="E36" i="12"/>
  <c r="F36" i="12"/>
  <c r="AC36" i="12"/>
  <c r="E13" i="12"/>
  <c r="F13" i="12"/>
  <c r="AC13" i="12"/>
  <c r="J47" i="11"/>
  <c r="AE47" i="11"/>
  <c r="J22" i="11"/>
  <c r="AE22" i="11"/>
  <c r="J46" i="11"/>
  <c r="AE46" i="11"/>
  <c r="J14" i="11"/>
  <c r="AE14" i="11"/>
  <c r="J49" i="11"/>
  <c r="AE49" i="11"/>
  <c r="J6" i="11"/>
  <c r="AE6" i="11"/>
  <c r="J29" i="11"/>
  <c r="AE29" i="11"/>
  <c r="J62" i="11"/>
  <c r="AE62" i="11"/>
  <c r="J56" i="11"/>
  <c r="AE56" i="11"/>
  <c r="J65" i="11"/>
  <c r="AE65" i="11"/>
  <c r="J61" i="11"/>
  <c r="AE61" i="11"/>
  <c r="J19" i="11"/>
  <c r="AE19" i="11"/>
  <c r="J51" i="11"/>
  <c r="AE51" i="11"/>
  <c r="J57" i="11"/>
  <c r="AE57" i="11"/>
  <c r="J27" i="11"/>
  <c r="AE27" i="11"/>
  <c r="J40" i="11"/>
  <c r="AE40" i="11"/>
  <c r="J55" i="11"/>
  <c r="AE55" i="11"/>
  <c r="J30" i="12"/>
  <c r="AE30" i="12"/>
  <c r="J49" i="12"/>
  <c r="AE49" i="12"/>
  <c r="J64" i="12"/>
  <c r="AE64" i="12"/>
  <c r="J56" i="12"/>
  <c r="AE56" i="12"/>
  <c r="J14" i="12"/>
  <c r="AE14" i="12"/>
  <c r="J18" i="12"/>
  <c r="AE18" i="12"/>
  <c r="J33" i="12"/>
  <c r="AE33" i="12"/>
  <c r="J50" i="12"/>
  <c r="AE50" i="12"/>
  <c r="J46" i="12"/>
  <c r="AE46" i="12"/>
  <c r="J55" i="12"/>
  <c r="AE55" i="12"/>
  <c r="J61" i="12"/>
  <c r="AE61" i="12"/>
  <c r="J6" i="12"/>
  <c r="AE6" i="12"/>
  <c r="J65" i="12"/>
  <c r="AE65" i="12"/>
  <c r="J29" i="12"/>
  <c r="AE29" i="12"/>
  <c r="J28" i="12"/>
  <c r="AE28" i="12"/>
  <c r="J39" i="12"/>
  <c r="AE39" i="12"/>
  <c r="P53" i="11"/>
  <c r="AH53" i="11"/>
  <c r="P41" i="11"/>
  <c r="AH41" i="11"/>
  <c r="P30" i="11"/>
  <c r="AH30" i="11"/>
  <c r="P24" i="11"/>
  <c r="AH24" i="11"/>
  <c r="P26" i="11"/>
  <c r="AH26" i="11"/>
  <c r="P63" i="11"/>
  <c r="AH63" i="11"/>
  <c r="P29" i="11"/>
  <c r="AH29" i="11"/>
  <c r="P65" i="11"/>
  <c r="AH65" i="11"/>
  <c r="P59" i="11"/>
  <c r="AH59" i="11"/>
  <c r="P52" i="11"/>
  <c r="AH52" i="11"/>
  <c r="P8" i="11"/>
  <c r="AH8" i="11"/>
  <c r="P44" i="11"/>
  <c r="AH44" i="11"/>
  <c r="P33" i="11"/>
  <c r="AH33" i="11"/>
  <c r="N28" i="11"/>
  <c r="AG28" i="11"/>
  <c r="N46" i="11"/>
  <c r="AG46" i="11"/>
  <c r="N63" i="11"/>
  <c r="AG63" i="11"/>
  <c r="N7" i="11"/>
  <c r="AG7" i="11"/>
  <c r="N65" i="11"/>
  <c r="AG65" i="11"/>
  <c r="N8" i="11"/>
  <c r="AG8" i="11"/>
  <c r="N39" i="11"/>
  <c r="AG39" i="11"/>
  <c r="N29" i="11"/>
  <c r="AG29" i="11"/>
  <c r="N59" i="11"/>
  <c r="AG59" i="11"/>
  <c r="N30" i="11"/>
  <c r="AG30" i="11"/>
  <c r="N52" i="11"/>
  <c r="AG52" i="11"/>
  <c r="N44" i="11"/>
  <c r="AG44" i="11"/>
  <c r="N33" i="11"/>
  <c r="AG33" i="11"/>
  <c r="N26" i="11"/>
  <c r="AG26" i="11"/>
  <c r="N38" i="11"/>
  <c r="AG38" i="11"/>
  <c r="P38" i="11"/>
  <c r="AH38" i="11"/>
  <c r="P32" i="12"/>
  <c r="AH32" i="12"/>
  <c r="P43" i="12"/>
  <c r="AH43" i="12"/>
  <c r="P51" i="12"/>
  <c r="AH51" i="12"/>
  <c r="P46" i="12"/>
  <c r="AH46" i="12"/>
  <c r="P60" i="12"/>
  <c r="AH60" i="12"/>
  <c r="P23" i="12"/>
  <c r="AH23" i="12"/>
  <c r="P45" i="12"/>
  <c r="AH45" i="12"/>
  <c r="P36" i="12"/>
  <c r="AH36" i="12"/>
  <c r="N53" i="11"/>
  <c r="AG53" i="11"/>
  <c r="N45" i="12"/>
  <c r="AG45" i="12"/>
  <c r="N32" i="12"/>
  <c r="AG32" i="12"/>
  <c r="N43" i="12"/>
  <c r="AG43" i="12"/>
  <c r="N51" i="12"/>
  <c r="AG51" i="12"/>
  <c r="N36" i="12"/>
  <c r="AG36" i="12"/>
  <c r="N60" i="12"/>
  <c r="AG60" i="12"/>
  <c r="N8" i="12"/>
  <c r="AG8" i="12"/>
  <c r="N46" i="12"/>
  <c r="AG46" i="12"/>
  <c r="N20" i="12"/>
  <c r="AG20" i="12"/>
  <c r="N23" i="12"/>
  <c r="AG23" i="12"/>
  <c r="T46" i="11"/>
  <c r="AJ46" i="11"/>
  <c r="T30" i="11"/>
  <c r="AJ30" i="11"/>
  <c r="T50" i="11"/>
  <c r="AJ50" i="11"/>
  <c r="T53" i="11"/>
  <c r="AJ53" i="11"/>
  <c r="T25" i="11"/>
  <c r="AJ25" i="11"/>
  <c r="T21" i="11"/>
  <c r="AJ21" i="11"/>
  <c r="T52" i="11"/>
  <c r="AJ52" i="11"/>
  <c r="T39" i="11"/>
  <c r="AJ39" i="11"/>
  <c r="T44" i="11"/>
  <c r="AJ44" i="11"/>
  <c r="T41" i="11"/>
  <c r="AJ41" i="11"/>
  <c r="T51" i="11"/>
  <c r="AJ51" i="11"/>
  <c r="T59" i="11"/>
  <c r="AJ59" i="11"/>
  <c r="T57" i="11"/>
  <c r="AJ57" i="11"/>
  <c r="T26" i="11"/>
  <c r="AJ26" i="11"/>
  <c r="T33" i="11"/>
  <c r="AJ33" i="11"/>
  <c r="T36" i="12"/>
  <c r="AJ36" i="12"/>
  <c r="T52" i="12"/>
  <c r="AJ52" i="12"/>
  <c r="T51" i="12"/>
  <c r="AJ51" i="12"/>
  <c r="T39" i="12"/>
  <c r="AJ39" i="12"/>
  <c r="T43" i="12"/>
  <c r="AJ43" i="12"/>
  <c r="T45" i="12"/>
  <c r="AJ45" i="12"/>
  <c r="T32" i="12"/>
  <c r="AJ32" i="12"/>
  <c r="T53" i="12"/>
  <c r="AJ53" i="12"/>
  <c r="R30" i="11"/>
  <c r="AI30" i="11"/>
  <c r="R50" i="11"/>
  <c r="AI50" i="11"/>
  <c r="R47" i="11"/>
  <c r="AI47" i="11"/>
  <c r="R26" i="11"/>
  <c r="AI26" i="11"/>
  <c r="R41" i="11"/>
  <c r="AI41" i="11"/>
  <c r="R25" i="11"/>
  <c r="AI25" i="11"/>
  <c r="R51" i="11"/>
  <c r="AI51" i="11"/>
  <c r="R21" i="11"/>
  <c r="AI21" i="11"/>
  <c r="R44" i="11"/>
  <c r="AI44" i="11"/>
  <c r="R52" i="11"/>
  <c r="AI52" i="11"/>
  <c r="R57" i="11"/>
  <c r="AI57" i="11"/>
  <c r="R33" i="11"/>
  <c r="AI33" i="11"/>
  <c r="R53" i="12"/>
  <c r="AI53" i="12"/>
  <c r="R36" i="12"/>
  <c r="AI36" i="12"/>
  <c r="R13" i="12"/>
  <c r="AI13" i="12"/>
  <c r="R39" i="12"/>
  <c r="AI39" i="12"/>
  <c r="R45" i="12"/>
  <c r="AI45" i="12"/>
  <c r="R43" i="12"/>
  <c r="AI43" i="12"/>
  <c r="R51" i="12"/>
  <c r="AI51" i="12"/>
  <c r="R32" i="12"/>
  <c r="AI32" i="12"/>
  <c r="T13" i="11"/>
  <c r="AJ13" i="11"/>
  <c r="E63" i="11"/>
  <c r="F63" i="11"/>
  <c r="AC63" i="11"/>
  <c r="E16" i="11"/>
  <c r="F16" i="11"/>
  <c r="AC16" i="11"/>
  <c r="E30" i="11"/>
  <c r="F30" i="11"/>
  <c r="AC30" i="11"/>
  <c r="E33" i="11"/>
  <c r="F33" i="11"/>
  <c r="AC33" i="11"/>
  <c r="E43" i="11"/>
  <c r="F43" i="11"/>
  <c r="AC43" i="11"/>
  <c r="J53" i="11"/>
  <c r="AE53" i="11"/>
  <c r="J28" i="11"/>
  <c r="AE28" i="11"/>
  <c r="J57" i="12"/>
  <c r="AE57" i="12"/>
  <c r="J60" i="12"/>
  <c r="AE60" i="12"/>
  <c r="G5" i="10"/>
  <c r="H5" i="10"/>
  <c r="E7" i="11"/>
  <c r="F7" i="11"/>
  <c r="AC7" i="11"/>
  <c r="E58" i="11"/>
  <c r="E38" i="11"/>
  <c r="F38" i="11"/>
  <c r="AC38" i="11"/>
  <c r="E10" i="11"/>
  <c r="F10" i="11"/>
  <c r="AC10" i="11"/>
  <c r="E31" i="11"/>
  <c r="F31" i="11"/>
  <c r="AC31" i="11"/>
  <c r="T56" i="11"/>
  <c r="AJ56" i="11"/>
  <c r="T15" i="11"/>
  <c r="AJ15" i="11"/>
  <c r="T54" i="11"/>
  <c r="AJ54" i="11"/>
  <c r="T62" i="11"/>
  <c r="AJ62" i="11"/>
  <c r="T24" i="11"/>
  <c r="AJ24" i="11"/>
  <c r="R15" i="11"/>
  <c r="AI15" i="11"/>
  <c r="R56" i="11"/>
  <c r="AI56" i="11"/>
  <c r="R54" i="11"/>
  <c r="AI54" i="11"/>
  <c r="R24" i="11"/>
  <c r="AI24" i="11"/>
  <c r="P57" i="11"/>
  <c r="AH57" i="11"/>
  <c r="P56" i="11"/>
  <c r="AH56" i="11"/>
  <c r="P15" i="11"/>
  <c r="AH15" i="11"/>
  <c r="P25" i="11"/>
  <c r="AH25" i="11"/>
  <c r="P21" i="11"/>
  <c r="AH21" i="11"/>
  <c r="P17" i="11"/>
  <c r="AH17" i="11"/>
  <c r="N25" i="11"/>
  <c r="AG25" i="11"/>
  <c r="N21" i="11"/>
  <c r="AG21" i="11"/>
  <c r="N17" i="11"/>
  <c r="AG17" i="11"/>
  <c r="U70" i="11"/>
  <c r="V40" i="11"/>
  <c r="AK40" i="11"/>
  <c r="T59" i="12"/>
  <c r="AJ59" i="12"/>
  <c r="T22" i="12"/>
  <c r="AJ22" i="12"/>
  <c r="T38" i="12"/>
  <c r="AJ38" i="12"/>
  <c r="P40" i="12"/>
  <c r="AH40" i="12"/>
  <c r="P48" i="12"/>
  <c r="AH48" i="12"/>
  <c r="P38" i="12"/>
  <c r="AH38" i="12"/>
  <c r="P59" i="12"/>
  <c r="AH59" i="12"/>
  <c r="P53" i="12"/>
  <c r="AH53" i="12"/>
  <c r="P24" i="12"/>
  <c r="AH24" i="12"/>
  <c r="P52" i="12"/>
  <c r="AH52" i="12"/>
  <c r="N59" i="12"/>
  <c r="AG59" i="12"/>
  <c r="N26" i="12"/>
  <c r="AG26" i="12"/>
  <c r="N24" i="12"/>
  <c r="AG24" i="12"/>
  <c r="N4" i="12"/>
  <c r="AG4" i="12"/>
  <c r="N38" i="12"/>
  <c r="AG38" i="12"/>
  <c r="N52" i="12"/>
  <c r="AG52" i="12"/>
  <c r="N53" i="12"/>
  <c r="AG53" i="12"/>
  <c r="W70" i="11"/>
  <c r="J5" i="10"/>
  <c r="K5" i="10"/>
  <c r="H46" i="11"/>
  <c r="AD46" i="11"/>
  <c r="H25" i="11"/>
  <c r="AD25" i="11"/>
  <c r="H59" i="11"/>
  <c r="AD59" i="11"/>
  <c r="E46" i="11"/>
  <c r="F46" i="11"/>
  <c r="AC46" i="11"/>
  <c r="E50" i="11"/>
  <c r="E59" i="11"/>
  <c r="F59" i="11"/>
  <c r="AC59" i="11"/>
  <c r="E25" i="11"/>
  <c r="F25" i="11"/>
  <c r="AC25" i="11"/>
  <c r="E21" i="11"/>
  <c r="F21" i="11"/>
  <c r="AC21" i="11"/>
  <c r="E51" i="11"/>
  <c r="E65" i="11"/>
  <c r="E8" i="11"/>
  <c r="E28" i="11"/>
  <c r="J26" i="12"/>
  <c r="AE26" i="12"/>
  <c r="J24" i="12"/>
  <c r="AE24" i="12"/>
  <c r="J8" i="12"/>
  <c r="AE8" i="12"/>
  <c r="J32" i="12"/>
  <c r="AE32" i="12"/>
  <c r="J59" i="11"/>
  <c r="AE59" i="11"/>
  <c r="J59" i="12"/>
  <c r="AE59" i="12"/>
  <c r="J52" i="12"/>
  <c r="AE52" i="12"/>
  <c r="J53" i="12"/>
  <c r="AE53" i="12"/>
  <c r="J48" i="12"/>
  <c r="AE48" i="12"/>
  <c r="J17" i="11"/>
  <c r="AE17" i="11"/>
  <c r="J63" i="12"/>
  <c r="AE63" i="12"/>
  <c r="J15" i="12"/>
  <c r="AE15" i="12"/>
  <c r="R39" i="11"/>
  <c r="AI39" i="11"/>
  <c r="T57" i="12"/>
  <c r="AJ57" i="12"/>
  <c r="R59" i="11"/>
  <c r="R53" i="11"/>
  <c r="H43" i="11"/>
  <c r="H49" i="11"/>
  <c r="AD49" i="11"/>
  <c r="R28" i="11"/>
  <c r="P39" i="11"/>
  <c r="P8" i="12"/>
  <c r="AH8" i="12"/>
  <c r="N50" i="11"/>
  <c r="N24" i="11"/>
  <c r="AG24" i="11"/>
  <c r="N4" i="11"/>
  <c r="AG4" i="11"/>
  <c r="S70" i="11"/>
  <c r="G70" i="11"/>
  <c r="Q70" i="11"/>
  <c r="E55" i="12"/>
  <c r="F55" i="12"/>
  <c r="AC55" i="12"/>
  <c r="E29" i="11"/>
  <c r="F29" i="11"/>
  <c r="AC29" i="11"/>
  <c r="E34" i="11"/>
  <c r="F34" i="11"/>
  <c r="AC34" i="11"/>
  <c r="E56" i="11"/>
  <c r="F56" i="11"/>
  <c r="AC56" i="11"/>
  <c r="E55" i="11"/>
  <c r="F55" i="11"/>
  <c r="AC55" i="11"/>
  <c r="E48" i="11"/>
  <c r="F48" i="11"/>
  <c r="AC48" i="11"/>
  <c r="E54" i="11"/>
  <c r="E62" i="11"/>
  <c r="F62" i="11"/>
  <c r="AC62" i="11"/>
  <c r="E15" i="11"/>
  <c r="F15" i="11"/>
  <c r="AC15" i="11"/>
  <c r="M70" i="11"/>
  <c r="N48" i="11"/>
  <c r="AG48" i="11"/>
  <c r="O70" i="11"/>
  <c r="N41" i="11"/>
  <c r="AG41" i="11"/>
  <c r="E47" i="11"/>
  <c r="F47" i="11"/>
  <c r="E49" i="11"/>
  <c r="F49" i="11"/>
  <c r="E14" i="11"/>
  <c r="F14" i="11"/>
  <c r="AC14" i="11"/>
  <c r="E39" i="11"/>
  <c r="F39" i="11"/>
  <c r="AC39" i="11"/>
  <c r="E57" i="11"/>
  <c r="F57" i="11"/>
  <c r="AC57" i="11"/>
  <c r="E24" i="11"/>
  <c r="E51" i="12"/>
  <c r="E28" i="12"/>
  <c r="E60" i="12"/>
  <c r="E38" i="12"/>
  <c r="F38" i="12"/>
  <c r="AC38" i="12"/>
  <c r="E31" i="12"/>
  <c r="F31" i="12"/>
  <c r="AC31" i="12"/>
  <c r="T56" i="12"/>
  <c r="AJ56" i="12"/>
  <c r="T15" i="12"/>
  <c r="AJ15" i="12"/>
  <c r="T58" i="12"/>
  <c r="AJ58" i="12"/>
  <c r="T62" i="12"/>
  <c r="AJ62" i="12"/>
  <c r="T24" i="12"/>
  <c r="AJ24" i="12"/>
  <c r="T7" i="12"/>
  <c r="AJ7" i="12"/>
  <c r="T14" i="11"/>
  <c r="AJ14" i="11"/>
  <c r="R62" i="11"/>
  <c r="R9" i="12"/>
  <c r="AI9" i="12"/>
  <c r="R56" i="12"/>
  <c r="AI56" i="12"/>
  <c r="R15" i="12"/>
  <c r="AI15" i="12"/>
  <c r="R62" i="12"/>
  <c r="AI62" i="12"/>
  <c r="R58" i="12"/>
  <c r="AI58" i="12"/>
  <c r="P56" i="12"/>
  <c r="AH56" i="12"/>
  <c r="P15" i="12"/>
  <c r="AH15" i="12"/>
  <c r="P25" i="12"/>
  <c r="AH25" i="12"/>
  <c r="P21" i="12"/>
  <c r="AH21" i="12"/>
  <c r="P17" i="12"/>
  <c r="AH17" i="12"/>
  <c r="P57" i="12"/>
  <c r="AH57" i="12"/>
  <c r="N56" i="12"/>
  <c r="AG56" i="12"/>
  <c r="N15" i="12"/>
  <c r="AG15" i="12"/>
  <c r="N57" i="12"/>
  <c r="AG57" i="12"/>
  <c r="N21" i="12"/>
  <c r="AG21" i="12"/>
  <c r="N15" i="11"/>
  <c r="AG15" i="11"/>
  <c r="N57" i="11"/>
  <c r="N56" i="11"/>
  <c r="U67" i="12"/>
  <c r="V14" i="12"/>
  <c r="AK14" i="12"/>
  <c r="W67" i="12"/>
  <c r="H63" i="11"/>
  <c r="AD63" i="11"/>
  <c r="H46" i="12"/>
  <c r="AD46" i="12"/>
  <c r="F28" i="11"/>
  <c r="F8" i="11"/>
  <c r="AC8" i="11"/>
  <c r="F65" i="11"/>
  <c r="F51" i="11"/>
  <c r="E8" i="12"/>
  <c r="E46" i="12"/>
  <c r="E9" i="12"/>
  <c r="E53" i="12"/>
  <c r="F53" i="12"/>
  <c r="AC53" i="12"/>
  <c r="E63" i="12"/>
  <c r="F63" i="12"/>
  <c r="AC63" i="12"/>
  <c r="J33" i="11"/>
  <c r="J8" i="11"/>
  <c r="AE8" i="11"/>
  <c r="J25" i="11"/>
  <c r="AE25" i="11"/>
  <c r="J38" i="12"/>
  <c r="AE38" i="12"/>
  <c r="J7" i="11"/>
  <c r="AE7" i="11"/>
  <c r="J20" i="12"/>
  <c r="AE20" i="12"/>
  <c r="AI59" i="11"/>
  <c r="AI53" i="11"/>
  <c r="H57" i="12"/>
  <c r="AD57" i="12"/>
  <c r="AD43" i="11"/>
  <c r="AI28" i="11"/>
  <c r="AH39" i="11"/>
  <c r="N40" i="12"/>
  <c r="AG40" i="12"/>
  <c r="R24" i="12"/>
  <c r="AI24" i="12"/>
  <c r="R59" i="12"/>
  <c r="AI59" i="12"/>
  <c r="R48" i="12"/>
  <c r="AI48" i="12"/>
  <c r="R47" i="12"/>
  <c r="AI47" i="12"/>
  <c r="R26" i="12"/>
  <c r="AI26" i="12"/>
  <c r="AG50" i="11"/>
  <c r="T16" i="11"/>
  <c r="AJ16" i="11"/>
  <c r="T28" i="11"/>
  <c r="AJ28" i="11"/>
  <c r="T40" i="11"/>
  <c r="AJ40" i="11"/>
  <c r="T48" i="11"/>
  <c r="AJ48" i="11"/>
  <c r="P28" i="11"/>
  <c r="AH28" i="11"/>
  <c r="P47" i="11"/>
  <c r="AH47" i="11"/>
  <c r="H50" i="11"/>
  <c r="AD50" i="11"/>
  <c r="H54" i="11"/>
  <c r="AD54" i="11"/>
  <c r="T47" i="11"/>
  <c r="AJ47" i="11"/>
  <c r="T58" i="11"/>
  <c r="AJ58" i="11"/>
  <c r="H65" i="11"/>
  <c r="AD65" i="11"/>
  <c r="S67" i="12"/>
  <c r="P50" i="11"/>
  <c r="AH50" i="11"/>
  <c r="P46" i="11"/>
  <c r="AH46" i="11"/>
  <c r="E70" i="11"/>
  <c r="E29" i="12"/>
  <c r="F29" i="12"/>
  <c r="AC29" i="12"/>
  <c r="E34" i="12"/>
  <c r="F34" i="12"/>
  <c r="AC34" i="12"/>
  <c r="E39" i="12"/>
  <c r="F39" i="12"/>
  <c r="AC39" i="12"/>
  <c r="E10" i="12"/>
  <c r="F10" i="12"/>
  <c r="AC10" i="12"/>
  <c r="E58" i="12"/>
  <c r="M67" i="12"/>
  <c r="N48" i="12"/>
  <c r="AG48" i="12"/>
  <c r="F9" i="12"/>
  <c r="AC9" i="12"/>
  <c r="P9" i="12"/>
  <c r="AH9" i="12"/>
  <c r="O67" i="12"/>
  <c r="G67" i="12"/>
  <c r="H58" i="12"/>
  <c r="AD58" i="12"/>
  <c r="J34" i="12"/>
  <c r="AE34" i="12"/>
  <c r="E47" i="12"/>
  <c r="F47" i="12"/>
  <c r="AC47" i="12"/>
  <c r="E49" i="12"/>
  <c r="F49" i="12"/>
  <c r="AC49" i="12"/>
  <c r="E7" i="12"/>
  <c r="F7" i="12"/>
  <c r="AC7" i="12"/>
  <c r="F24" i="11"/>
  <c r="AC24" i="11"/>
  <c r="AC47" i="11"/>
  <c r="AC49" i="11"/>
  <c r="F28" i="12"/>
  <c r="AC28" i="12"/>
  <c r="T9" i="12"/>
  <c r="AJ9" i="12"/>
  <c r="R7" i="12"/>
  <c r="AI7" i="12"/>
  <c r="AI62" i="11"/>
  <c r="E59" i="12"/>
  <c r="F59" i="12"/>
  <c r="AC59" i="12"/>
  <c r="E15" i="12"/>
  <c r="F15" i="12"/>
  <c r="AC15" i="12"/>
  <c r="E48" i="12"/>
  <c r="F48" i="12"/>
  <c r="AC48" i="12"/>
  <c r="E26" i="12"/>
  <c r="F26" i="12"/>
  <c r="AC26" i="12"/>
  <c r="E62" i="12"/>
  <c r="E24" i="12"/>
  <c r="F24" i="12"/>
  <c r="AC24" i="12"/>
  <c r="E25" i="12"/>
  <c r="F25" i="12"/>
  <c r="AC25" i="12"/>
  <c r="E22" i="12"/>
  <c r="F22" i="12"/>
  <c r="AC22" i="12"/>
  <c r="E21" i="12"/>
  <c r="F21" i="12"/>
  <c r="AC21" i="12"/>
  <c r="E14" i="12"/>
  <c r="F14" i="12"/>
  <c r="AC14" i="12"/>
  <c r="E30" i="12"/>
  <c r="E57" i="12"/>
  <c r="N17" i="12"/>
  <c r="AG17" i="12"/>
  <c r="N25" i="12"/>
  <c r="AG25" i="12"/>
  <c r="N9" i="12"/>
  <c r="AG9" i="12"/>
  <c r="AG57" i="11"/>
  <c r="AG56" i="11"/>
  <c r="AC28" i="11"/>
  <c r="AC65" i="11"/>
  <c r="AC51" i="11"/>
  <c r="E56" i="12"/>
  <c r="F56" i="12"/>
  <c r="AC56" i="12"/>
  <c r="E23" i="12"/>
  <c r="AE33" i="11"/>
  <c r="J39" i="11"/>
  <c r="R22" i="12"/>
  <c r="AI22" i="12"/>
  <c r="R14" i="12"/>
  <c r="AI14" i="12"/>
  <c r="R38" i="12"/>
  <c r="AI38" i="12"/>
  <c r="R52" i="12"/>
  <c r="AI52" i="12"/>
  <c r="H42" i="12"/>
  <c r="AD42" i="12"/>
  <c r="H53" i="12"/>
  <c r="AD53" i="12"/>
  <c r="H48" i="12"/>
  <c r="AD48" i="12"/>
  <c r="H13" i="12"/>
  <c r="AD13" i="12"/>
  <c r="H39" i="12"/>
  <c r="AD39" i="12"/>
  <c r="H36" i="12"/>
  <c r="AD36" i="12"/>
  <c r="H24" i="12"/>
  <c r="AD24" i="12"/>
  <c r="H8" i="12"/>
  <c r="AD8" i="12"/>
  <c r="H49" i="12"/>
  <c r="AD49" i="12"/>
  <c r="H56" i="12"/>
  <c r="AD56" i="12"/>
  <c r="H14" i="12"/>
  <c r="AD14" i="12"/>
  <c r="H59" i="12"/>
  <c r="AD59" i="12"/>
  <c r="H21" i="12"/>
  <c r="AD21" i="12"/>
  <c r="H23" i="12"/>
  <c r="AD23" i="12"/>
  <c r="H26" i="12"/>
  <c r="AD26" i="12"/>
  <c r="H32" i="12"/>
  <c r="AD32" i="12"/>
  <c r="R57" i="12"/>
  <c r="AI57" i="12"/>
  <c r="T16" i="12"/>
  <c r="AJ16" i="12"/>
  <c r="T26" i="12"/>
  <c r="AJ26" i="12"/>
  <c r="T14" i="12"/>
  <c r="AJ14" i="12"/>
  <c r="T48" i="12"/>
  <c r="AJ48" i="12"/>
  <c r="P26" i="12"/>
  <c r="AH26" i="12"/>
  <c r="P47" i="12"/>
  <c r="AH47" i="12"/>
  <c r="F54" i="11"/>
  <c r="AC54" i="11"/>
  <c r="F60" i="11"/>
  <c r="AC60" i="11"/>
  <c r="AB60" i="11"/>
  <c r="T54" i="12"/>
  <c r="AJ54" i="12"/>
  <c r="T60" i="12"/>
  <c r="AJ60" i="12"/>
  <c r="T47" i="12"/>
  <c r="AJ47" i="12"/>
  <c r="H50" i="12"/>
  <c r="AD50" i="12"/>
  <c r="H65" i="12"/>
  <c r="AD65" i="12"/>
  <c r="F50" i="11"/>
  <c r="AC50" i="11"/>
  <c r="F58" i="11"/>
  <c r="AC58" i="11"/>
  <c r="P50" i="12"/>
  <c r="AH50" i="12"/>
  <c r="P30" i="12"/>
  <c r="AH30" i="12"/>
  <c r="Q67" i="12"/>
  <c r="E67" i="12"/>
  <c r="N47" i="12"/>
  <c r="AG47" i="12"/>
  <c r="J34" i="11"/>
  <c r="AE34" i="11"/>
  <c r="F30" i="12"/>
  <c r="AC30" i="12"/>
  <c r="F62" i="12"/>
  <c r="AC62" i="12"/>
  <c r="F23" i="12"/>
  <c r="AC23" i="12"/>
  <c r="AE39" i="11"/>
  <c r="Y60" i="11"/>
  <c r="Z60" i="11"/>
  <c r="A60" i="11"/>
  <c r="F54" i="12"/>
  <c r="AC54" i="12"/>
  <c r="F50" i="12"/>
  <c r="AC50" i="12"/>
  <c r="F60" i="12"/>
  <c r="AC60" i="12"/>
  <c r="F51" i="12"/>
  <c r="AC51" i="12"/>
  <c r="F65" i="12"/>
  <c r="AC65" i="12"/>
  <c r="F58" i="12"/>
  <c r="AC58" i="12"/>
  <c r="F8" i="12"/>
  <c r="AC8" i="12"/>
  <c r="F57" i="12"/>
  <c r="AC57" i="12"/>
  <c r="F46" i="12"/>
  <c r="AC46" i="12"/>
  <c r="L31" i="11"/>
  <c r="L39" i="11"/>
  <c r="L65" i="11"/>
  <c r="AF65" i="11"/>
  <c r="AB65" i="11"/>
  <c r="L4" i="11"/>
  <c r="L24" i="11"/>
  <c r="AF24" i="11"/>
  <c r="AB24" i="11"/>
  <c r="L41" i="11"/>
  <c r="AF41" i="11"/>
  <c r="AB41" i="11"/>
  <c r="L46" i="11"/>
  <c r="AF46" i="11"/>
  <c r="AB46" i="11"/>
  <c r="L43" i="11"/>
  <c r="AF43" i="11"/>
  <c r="AB43" i="11"/>
  <c r="L53" i="11"/>
  <c r="L59" i="11"/>
  <c r="AF59" i="11"/>
  <c r="AB59" i="11"/>
  <c r="L17" i="11"/>
  <c r="AF17" i="11"/>
  <c r="AB17" i="11"/>
  <c r="L64" i="11"/>
  <c r="L21" i="11"/>
  <c r="L16" i="11"/>
  <c r="L47" i="11"/>
  <c r="L30" i="11"/>
  <c r="AF30" i="11"/>
  <c r="AB30" i="11"/>
  <c r="L57" i="11"/>
  <c r="AF57" i="11"/>
  <c r="AB57" i="11"/>
  <c r="L23" i="11"/>
  <c r="L48" i="11"/>
  <c r="AF48" i="11"/>
  <c r="AB48" i="11"/>
  <c r="L62" i="11"/>
  <c r="AF62" i="11"/>
  <c r="AB62" i="11"/>
  <c r="L61" i="11"/>
  <c r="AF61" i="11"/>
  <c r="AB61" i="11"/>
  <c r="L56" i="11"/>
  <c r="AF56" i="11"/>
  <c r="AB56" i="11"/>
  <c r="L55" i="11"/>
  <c r="L52" i="11"/>
  <c r="L40" i="11"/>
  <c r="L49" i="11"/>
  <c r="L37" i="11"/>
  <c r="AF37" i="11"/>
  <c r="AB37" i="11"/>
  <c r="L26" i="11"/>
  <c r="AF26" i="11"/>
  <c r="AB26" i="11"/>
  <c r="L45" i="11"/>
  <c r="AF45" i="11"/>
  <c r="AB45" i="11"/>
  <c r="L44" i="11"/>
  <c r="AF44" i="11"/>
  <c r="AB44" i="11"/>
  <c r="L42" i="11"/>
  <c r="AF42" i="11"/>
  <c r="AB42" i="11"/>
  <c r="L38" i="11"/>
  <c r="AF38" i="11"/>
  <c r="AB38" i="11"/>
  <c r="L36" i="11"/>
  <c r="AF36" i="11"/>
  <c r="AB36" i="11"/>
  <c r="L35" i="11"/>
  <c r="AF35" i="11"/>
  <c r="AB35" i="11"/>
  <c r="L7" i="11"/>
  <c r="AF7" i="11"/>
  <c r="AB7" i="11"/>
  <c r="L34" i="11"/>
  <c r="AF34" i="11"/>
  <c r="AB34" i="11"/>
  <c r="L32" i="11"/>
  <c r="AF32" i="11"/>
  <c r="AB32" i="11"/>
  <c r="L14" i="11"/>
  <c r="AF14" i="11"/>
  <c r="AB14" i="11"/>
  <c r="L29" i="11"/>
  <c r="L27" i="11"/>
  <c r="L22" i="11"/>
  <c r="L20" i="11"/>
  <c r="L19" i="11"/>
  <c r="L18" i="11"/>
  <c r="L13" i="11"/>
  <c r="L12" i="11"/>
  <c r="L11" i="11"/>
  <c r="L10" i="11"/>
  <c r="L54" i="11"/>
  <c r="L15" i="11"/>
  <c r="L6" i="11"/>
  <c r="AF6" i="11"/>
  <c r="AB6" i="11"/>
  <c r="L5" i="11"/>
  <c r="AF5" i="11"/>
  <c r="AB5" i="11"/>
  <c r="L63" i="11"/>
  <c r="AF63" i="11"/>
  <c r="AB63" i="11"/>
  <c r="L28" i="11"/>
  <c r="AF28" i="11"/>
  <c r="AB28" i="11"/>
  <c r="L51" i="11"/>
  <c r="L33" i="11"/>
  <c r="AF33" i="11"/>
  <c r="AB33" i="11"/>
  <c r="L8" i="11"/>
  <c r="L25" i="11"/>
  <c r="AF25" i="11"/>
  <c r="AB25" i="11"/>
  <c r="L46" i="12"/>
  <c r="AF46" i="12"/>
  <c r="AB46" i="12"/>
  <c r="L31" i="12"/>
  <c r="L8" i="12"/>
  <c r="L4" i="12"/>
  <c r="AF4" i="12"/>
  <c r="AB4" i="12"/>
  <c r="L5" i="12"/>
  <c r="AF5" i="12"/>
  <c r="AB5" i="12"/>
  <c r="L6" i="12"/>
  <c r="AF6" i="12"/>
  <c r="AB6" i="12"/>
  <c r="L9" i="12"/>
  <c r="AF9" i="12"/>
  <c r="AB9" i="12"/>
  <c r="L58" i="12"/>
  <c r="L10" i="12"/>
  <c r="AF10" i="12"/>
  <c r="AB10" i="12"/>
  <c r="L11" i="12"/>
  <c r="AF11" i="12"/>
  <c r="AB11" i="12"/>
  <c r="L12" i="12"/>
  <c r="AF12" i="12"/>
  <c r="AB12" i="12"/>
  <c r="L17" i="12"/>
  <c r="AF17" i="12"/>
  <c r="AB17" i="12"/>
  <c r="L18" i="12"/>
  <c r="L19" i="12"/>
  <c r="L28" i="12"/>
  <c r="L64" i="12"/>
  <c r="AF64" i="12"/>
  <c r="AB64" i="12"/>
  <c r="L27" i="12"/>
  <c r="AF27" i="12"/>
  <c r="AB27" i="12"/>
  <c r="L29" i="12"/>
  <c r="AF29" i="12"/>
  <c r="AB29" i="12"/>
  <c r="L7" i="12"/>
  <c r="AF7" i="12"/>
  <c r="AB7" i="12"/>
  <c r="L33" i="12"/>
  <c r="L34" i="12"/>
  <c r="L35" i="12"/>
  <c r="AF35" i="12"/>
  <c r="AB35" i="12"/>
  <c r="L41" i="12"/>
  <c r="AF41" i="12"/>
  <c r="AB41" i="12"/>
  <c r="L43" i="12"/>
  <c r="AF43" i="12"/>
  <c r="AB43" i="12"/>
  <c r="L44" i="12"/>
  <c r="AF44" i="12"/>
  <c r="AB44" i="12"/>
  <c r="L45" i="12"/>
  <c r="AF45" i="12"/>
  <c r="AB45" i="12"/>
  <c r="L37" i="12"/>
  <c r="AF37" i="12"/>
  <c r="AB37" i="12"/>
  <c r="L65" i="12"/>
  <c r="AF65" i="12"/>
  <c r="AB65" i="12"/>
  <c r="L49" i="12"/>
  <c r="L51" i="12"/>
  <c r="AF51" i="12"/>
  <c r="AB51" i="12"/>
  <c r="L30" i="12"/>
  <c r="L55" i="12"/>
  <c r="AF55" i="12"/>
  <c r="AB55" i="12"/>
  <c r="L61" i="12"/>
  <c r="AF61" i="12"/>
  <c r="AB61" i="12"/>
  <c r="L62" i="12"/>
  <c r="AF62" i="12"/>
  <c r="AB62" i="12"/>
  <c r="L54" i="12"/>
  <c r="L16" i="12"/>
  <c r="AF16" i="12"/>
  <c r="AB16" i="12"/>
  <c r="L25" i="12"/>
  <c r="AF25" i="12"/>
  <c r="AB25" i="12"/>
  <c r="L47" i="12"/>
  <c r="AF47" i="12"/>
  <c r="AB47" i="12"/>
  <c r="L20" i="12"/>
  <c r="L40" i="12"/>
  <c r="AF40" i="12"/>
  <c r="AB40" i="12"/>
  <c r="L23" i="12"/>
  <c r="L15" i="12"/>
  <c r="L63" i="12"/>
  <c r="AF63" i="12"/>
  <c r="AB63" i="12"/>
  <c r="L22" i="12"/>
  <c r="AF22" i="12"/>
  <c r="AB22" i="12"/>
  <c r="L38" i="12"/>
  <c r="L52" i="12"/>
  <c r="L32" i="12"/>
  <c r="AF32" i="12"/>
  <c r="AB32" i="12"/>
  <c r="L26" i="12"/>
  <c r="L21" i="12"/>
  <c r="AF21" i="12"/>
  <c r="AB21" i="12"/>
  <c r="L59" i="12"/>
  <c r="L14" i="12"/>
  <c r="AF14" i="12"/>
  <c r="AB14" i="12"/>
  <c r="L56" i="12"/>
  <c r="AF56" i="12"/>
  <c r="AB56" i="12"/>
  <c r="L24" i="12"/>
  <c r="AF24" i="12"/>
  <c r="AB24" i="12"/>
  <c r="L36" i="12"/>
  <c r="AF36" i="12"/>
  <c r="AB36" i="12"/>
  <c r="L39" i="12"/>
  <c r="AF39" i="12"/>
  <c r="AB39" i="12"/>
  <c r="L13" i="12"/>
  <c r="AF13" i="12"/>
  <c r="AB13" i="12"/>
  <c r="L48" i="12"/>
  <c r="AF48" i="12"/>
  <c r="AB48" i="12"/>
  <c r="L53" i="12"/>
  <c r="AF53" i="12"/>
  <c r="AB53" i="12"/>
  <c r="L42" i="12"/>
  <c r="AF42" i="12"/>
  <c r="AB42" i="12"/>
  <c r="L57" i="12"/>
  <c r="AF57" i="12"/>
  <c r="AB57" i="12"/>
  <c r="Y4" i="12"/>
  <c r="Z4" i="12"/>
  <c r="Y62" i="12"/>
  <c r="Z62" i="12"/>
  <c r="Y35" i="12"/>
  <c r="Z35" i="12"/>
  <c r="Y37" i="12"/>
  <c r="Z37" i="12"/>
  <c r="Y41" i="12"/>
  <c r="Z41" i="12"/>
  <c r="Y44" i="12"/>
  <c r="Z44" i="12"/>
  <c r="Y5" i="11"/>
  <c r="Z5" i="11"/>
  <c r="Y61" i="12"/>
  <c r="Z61" i="12"/>
  <c r="Y55" i="12"/>
  <c r="Z55" i="12"/>
  <c r="Y51" i="12"/>
  <c r="Z51" i="12"/>
  <c r="Y65" i="12"/>
  <c r="Z65" i="12"/>
  <c r="Y45" i="12"/>
  <c r="Z45" i="12"/>
  <c r="Y43" i="12"/>
  <c r="Z43" i="12"/>
  <c r="AF26" i="12"/>
  <c r="AB26" i="12"/>
  <c r="Y26" i="12"/>
  <c r="AF38" i="12"/>
  <c r="AB38" i="12"/>
  <c r="Y38" i="12"/>
  <c r="AF15" i="12"/>
  <c r="AB15" i="12"/>
  <c r="Y15" i="12"/>
  <c r="AF59" i="12"/>
  <c r="AB59" i="12"/>
  <c r="Y59" i="12"/>
  <c r="AF20" i="12"/>
  <c r="AB20" i="12"/>
  <c r="Y20" i="12"/>
  <c r="AF23" i="12"/>
  <c r="AB23" i="12"/>
  <c r="Y23" i="12"/>
  <c r="AF52" i="12"/>
  <c r="AB52" i="12"/>
  <c r="Y52" i="12"/>
  <c r="Y21" i="12"/>
  <c r="Z21" i="12"/>
  <c r="Y63" i="12"/>
  <c r="Z63" i="12"/>
  <c r="Y25" i="12"/>
  <c r="Z25" i="12"/>
  <c r="Y16" i="12"/>
  <c r="Z16" i="12"/>
  <c r="Y7" i="12"/>
  <c r="Z7" i="12"/>
  <c r="Y27" i="12"/>
  <c r="Z27" i="12"/>
  <c r="AF28" i="12"/>
  <c r="AB28" i="12"/>
  <c r="Y28" i="12"/>
  <c r="Y17" i="12"/>
  <c r="Z17" i="12"/>
  <c r="Y11" i="12"/>
  <c r="Z11" i="12"/>
  <c r="AF58" i="12"/>
  <c r="AB58" i="12"/>
  <c r="Y58" i="12"/>
  <c r="Y6" i="12"/>
  <c r="Z6" i="12"/>
  <c r="AF31" i="12"/>
  <c r="AB31" i="12"/>
  <c r="Y31" i="12"/>
  <c r="AF8" i="11"/>
  <c r="AB8" i="11"/>
  <c r="Y8" i="11"/>
  <c r="AF51" i="11"/>
  <c r="AB51" i="11"/>
  <c r="Y51" i="11"/>
  <c r="Y6" i="11"/>
  <c r="Z6" i="11"/>
  <c r="AF54" i="11"/>
  <c r="AB54" i="11"/>
  <c r="Y54" i="11"/>
  <c r="AF13" i="11"/>
  <c r="AB13" i="11"/>
  <c r="Y13" i="11"/>
  <c r="AF22" i="11"/>
  <c r="AB22" i="11"/>
  <c r="Y22" i="11"/>
  <c r="AF55" i="11"/>
  <c r="AB55" i="11"/>
  <c r="Y55" i="11"/>
  <c r="AF21" i="11"/>
  <c r="AB21" i="11"/>
  <c r="Y21" i="11"/>
  <c r="AF54" i="12"/>
  <c r="AB54" i="12"/>
  <c r="Y54" i="12"/>
  <c r="AF8" i="12"/>
  <c r="AB8" i="12"/>
  <c r="Y8" i="12"/>
  <c r="AF10" i="11"/>
  <c r="AB10" i="11"/>
  <c r="Y10" i="11"/>
  <c r="AF18" i="11"/>
  <c r="AB18" i="11"/>
  <c r="Y18" i="11"/>
  <c r="AF27" i="11"/>
  <c r="AB27" i="11"/>
  <c r="Y27" i="11"/>
  <c r="Y34" i="11"/>
  <c r="Z34" i="11"/>
  <c r="AF49" i="11"/>
  <c r="AB49" i="11"/>
  <c r="Y49" i="11"/>
  <c r="AF64" i="11"/>
  <c r="AB64" i="11"/>
  <c r="Y64" i="11"/>
  <c r="Y57" i="12"/>
  <c r="Z57" i="12"/>
  <c r="Y42" i="12"/>
  <c r="Z42" i="12"/>
  <c r="Y53" i="12"/>
  <c r="Z53" i="12"/>
  <c r="Y48" i="12"/>
  <c r="Z48" i="12"/>
  <c r="Y13" i="12"/>
  <c r="Z13" i="12"/>
  <c r="Y39" i="12"/>
  <c r="Z39" i="12"/>
  <c r="Y36" i="12"/>
  <c r="Z36" i="12"/>
  <c r="Y24" i="12"/>
  <c r="Z24" i="12"/>
  <c r="Y56" i="12"/>
  <c r="Z56" i="12"/>
  <c r="Y14" i="12"/>
  <c r="Z14" i="12"/>
  <c r="Y32" i="12"/>
  <c r="Z32" i="12"/>
  <c r="Y22" i="12"/>
  <c r="Z22" i="12"/>
  <c r="Y40" i="12"/>
  <c r="Z40" i="12"/>
  <c r="Y47" i="12"/>
  <c r="Z47" i="12"/>
  <c r="AF33" i="12"/>
  <c r="AB33" i="12"/>
  <c r="Y33" i="12"/>
  <c r="Y29" i="12"/>
  <c r="Z29" i="12"/>
  <c r="Y64" i="12"/>
  <c r="Z64" i="12"/>
  <c r="AF18" i="12"/>
  <c r="AB18" i="12"/>
  <c r="Y18" i="12"/>
  <c r="Y12" i="12"/>
  <c r="Z12" i="12"/>
  <c r="Y10" i="12"/>
  <c r="Z10" i="12"/>
  <c r="Y9" i="12"/>
  <c r="Z9" i="12"/>
  <c r="Y5" i="12"/>
  <c r="Z5" i="12"/>
  <c r="Y46" i="12"/>
  <c r="Z46" i="12"/>
  <c r="Y25" i="11"/>
  <c r="Z25" i="11"/>
  <c r="Y33" i="11"/>
  <c r="Z33" i="11"/>
  <c r="Y28" i="11"/>
  <c r="Z28" i="11"/>
  <c r="AF15" i="11"/>
  <c r="AB15" i="11"/>
  <c r="Y15" i="11"/>
  <c r="AF11" i="11"/>
  <c r="AB11" i="11"/>
  <c r="Y11" i="11"/>
  <c r="AF19" i="11"/>
  <c r="AB19" i="11"/>
  <c r="Y19" i="11"/>
  <c r="AF40" i="11"/>
  <c r="AB40" i="11"/>
  <c r="Y40" i="11"/>
  <c r="AF47" i="11"/>
  <c r="AB47" i="11"/>
  <c r="Y47" i="11"/>
  <c r="AF39" i="11"/>
  <c r="AB39" i="11"/>
  <c r="Y39" i="11"/>
  <c r="AF30" i="12"/>
  <c r="AB30" i="12"/>
  <c r="Y30" i="12"/>
  <c r="AF49" i="12"/>
  <c r="AB49" i="12"/>
  <c r="Y49" i="12"/>
  <c r="AF34" i="12"/>
  <c r="AB34" i="12"/>
  <c r="Y34" i="12"/>
  <c r="AF19" i="12"/>
  <c r="AB19" i="12"/>
  <c r="Y19" i="12"/>
  <c r="AF12" i="11"/>
  <c r="AB12" i="11"/>
  <c r="Y12" i="11"/>
  <c r="AF20" i="11"/>
  <c r="AB20" i="11"/>
  <c r="Y20" i="11"/>
  <c r="AF29" i="11"/>
  <c r="AB29" i="11"/>
  <c r="Y29" i="11"/>
  <c r="AF52" i="11"/>
  <c r="AB52" i="11"/>
  <c r="Y52" i="11"/>
  <c r="AF23" i="11"/>
  <c r="AB23" i="11"/>
  <c r="Y23" i="11"/>
  <c r="AF16" i="11"/>
  <c r="AB16" i="11"/>
  <c r="Y16" i="11"/>
  <c r="AF53" i="11"/>
  <c r="AB53" i="11"/>
  <c r="Y53" i="11"/>
  <c r="AF4" i="11"/>
  <c r="AB4" i="11"/>
  <c r="Y4" i="11"/>
  <c r="AF31" i="11"/>
  <c r="AB31" i="11"/>
  <c r="Y31" i="11"/>
  <c r="Y7" i="11"/>
  <c r="Z7" i="11"/>
  <c r="Y35" i="11"/>
  <c r="Z35" i="11"/>
  <c r="Y36" i="11"/>
  <c r="Z36" i="11"/>
  <c r="Y38" i="11"/>
  <c r="Z38" i="11"/>
  <c r="Y42" i="11"/>
  <c r="Z42" i="11"/>
  <c r="Y44" i="11"/>
  <c r="Z44" i="11"/>
  <c r="Y45" i="11"/>
  <c r="Z45" i="11"/>
  <c r="Y26" i="11"/>
  <c r="Z26" i="11"/>
  <c r="Y37" i="11"/>
  <c r="Z37" i="11"/>
  <c r="Y57" i="11"/>
  <c r="Z57" i="11"/>
  <c r="Y30" i="11"/>
  <c r="Z30" i="11"/>
  <c r="Y59" i="11"/>
  <c r="Z59" i="11"/>
  <c r="Y46" i="11"/>
  <c r="Z46" i="11"/>
  <c r="Y24" i="11"/>
  <c r="Z24" i="11"/>
  <c r="Y63" i="11"/>
  <c r="Z63" i="11"/>
  <c r="Y14" i="11"/>
  <c r="Z14" i="11"/>
  <c r="Y32" i="11"/>
  <c r="Z32" i="11"/>
  <c r="Y56" i="11"/>
  <c r="Z56" i="11"/>
  <c r="Y61" i="11"/>
  <c r="Z61" i="11"/>
  <c r="Y62" i="11"/>
  <c r="Z62" i="11"/>
  <c r="Y48" i="11"/>
  <c r="Z48" i="11"/>
  <c r="Y17" i="11"/>
  <c r="Z17" i="11"/>
  <c r="Y43" i="11"/>
  <c r="Z43" i="11"/>
  <c r="Y41" i="11"/>
  <c r="Z41" i="11"/>
  <c r="Y65" i="11"/>
  <c r="Z65" i="11"/>
  <c r="K67" i="12"/>
  <c r="L60" i="12"/>
  <c r="K70" i="11"/>
  <c r="L58" i="11"/>
  <c r="A59" i="12"/>
  <c r="A26" i="12"/>
  <c r="A52" i="12"/>
  <c r="A38" i="12"/>
  <c r="A22" i="12"/>
  <c r="A63" i="12"/>
  <c r="A15" i="12"/>
  <c r="A20" i="12"/>
  <c r="A8" i="12"/>
  <c r="A31" i="12"/>
  <c r="A25" i="11"/>
  <c r="A8" i="11"/>
  <c r="A7" i="11"/>
  <c r="A39" i="11"/>
  <c r="A57" i="12"/>
  <c r="A42" i="12"/>
  <c r="A53" i="12"/>
  <c r="A48" i="12"/>
  <c r="A13" i="12"/>
  <c r="A39" i="12"/>
  <c r="A36" i="12"/>
  <c r="A24" i="12"/>
  <c r="A56" i="12"/>
  <c r="A14" i="12"/>
  <c r="A21" i="12"/>
  <c r="A32" i="12"/>
  <c r="A23" i="12"/>
  <c r="A40" i="12"/>
  <c r="A47" i="12"/>
  <c r="A25" i="12"/>
  <c r="A16" i="12"/>
  <c r="A54" i="12"/>
  <c r="A62" i="12"/>
  <c r="A61" i="12"/>
  <c r="A55" i="12"/>
  <c r="A30" i="12"/>
  <c r="A51" i="12"/>
  <c r="A49" i="12"/>
  <c r="A65" i="12"/>
  <c r="A37" i="12"/>
  <c r="A45" i="12"/>
  <c r="A44" i="12"/>
  <c r="A43" i="12"/>
  <c r="A41" i="12"/>
  <c r="A35" i="12"/>
  <c r="A34" i="12"/>
  <c r="A33" i="12"/>
  <c r="A7" i="12"/>
  <c r="A29" i="12"/>
  <c r="A27" i="12"/>
  <c r="A64" i="12"/>
  <c r="A28" i="12"/>
  <c r="A19" i="12"/>
  <c r="A18" i="12"/>
  <c r="A17" i="12"/>
  <c r="A12" i="12"/>
  <c r="A11" i="12"/>
  <c r="A10" i="12"/>
  <c r="A58" i="12"/>
  <c r="A9" i="12"/>
  <c r="A6" i="12"/>
  <c r="A5" i="12"/>
  <c r="A4" i="12"/>
  <c r="A46" i="12"/>
  <c r="A33" i="11"/>
  <c r="A51" i="11"/>
  <c r="A28" i="11"/>
  <c r="A63" i="11"/>
  <c r="A5" i="11"/>
  <c r="A6" i="11"/>
  <c r="A15" i="11"/>
  <c r="A54" i="11"/>
  <c r="A10" i="11"/>
  <c r="A11" i="11"/>
  <c r="A12" i="11"/>
  <c r="A13" i="11"/>
  <c r="A18" i="11"/>
  <c r="A19" i="11"/>
  <c r="A20" i="11"/>
  <c r="A22" i="11"/>
  <c r="A27" i="11"/>
  <c r="A29" i="11"/>
  <c r="A14" i="11"/>
  <c r="A32" i="11"/>
  <c r="A34" i="11"/>
  <c r="A35" i="11"/>
  <c r="A36" i="11"/>
  <c r="A38" i="11"/>
  <c r="A42" i="11"/>
  <c r="A44" i="11"/>
  <c r="A45" i="11"/>
  <c r="A26" i="11"/>
  <c r="A37" i="11"/>
  <c r="A49" i="11"/>
  <c r="A40" i="11"/>
  <c r="A52" i="11"/>
  <c r="A55" i="11"/>
  <c r="A56" i="11"/>
  <c r="A61" i="11"/>
  <c r="A62" i="11"/>
  <c r="A48" i="11"/>
  <c r="A23" i="11"/>
  <c r="A57" i="11"/>
  <c r="A30" i="11"/>
  <c r="A47" i="11"/>
  <c r="A16" i="11"/>
  <c r="A21" i="11"/>
  <c r="A64" i="11"/>
  <c r="A17" i="11"/>
  <c r="A59" i="11"/>
  <c r="A53" i="11"/>
  <c r="A43" i="11"/>
  <c r="A46" i="11"/>
  <c r="A41" i="11"/>
  <c r="A24" i="11"/>
  <c r="A4" i="11"/>
  <c r="A65" i="11"/>
  <c r="A31" i="11"/>
  <c r="AF60" i="12"/>
  <c r="AB60" i="12"/>
  <c r="A60" i="12"/>
  <c r="Y60" i="12"/>
  <c r="AF58" i="11"/>
  <c r="AB58" i="11"/>
  <c r="Y58" i="11"/>
  <c r="A58" i="11"/>
  <c r="L50" i="12"/>
  <c r="L50" i="11"/>
  <c r="Z53" i="11"/>
  <c r="Z34" i="12"/>
  <c r="Z30" i="12"/>
  <c r="Z54" i="11"/>
  <c r="Z49" i="12"/>
  <c r="Z52" i="12"/>
  <c r="Z20" i="12"/>
  <c r="Z38" i="12"/>
  <c r="Z49" i="11"/>
  <c r="Z54" i="12"/>
  <c r="Z55" i="11"/>
  <c r="Z13" i="11"/>
  <c r="Z8" i="11"/>
  <c r="Z31" i="12"/>
  <c r="Z58" i="12"/>
  <c r="Z28" i="12"/>
  <c r="Z39" i="11"/>
  <c r="Z15" i="11"/>
  <c r="Z51" i="11"/>
  <c r="Z26" i="12"/>
  <c r="Z47" i="11"/>
  <c r="Z23" i="12"/>
  <c r="Z15" i="12"/>
  <c r="Z4" i="11"/>
  <c r="Z8" i="12"/>
  <c r="Z59" i="12"/>
  <c r="Z64" i="11"/>
  <c r="Z21" i="11"/>
  <c r="Z22" i="11"/>
  <c r="Z18" i="12"/>
  <c r="Z33" i="12"/>
  <c r="Z31" i="11"/>
  <c r="Z23" i="11"/>
  <c r="Z29" i="11"/>
  <c r="Z12" i="11"/>
  <c r="Z11" i="11"/>
  <c r="Z27" i="11"/>
  <c r="Z10" i="11"/>
  <c r="Z16" i="11"/>
  <c r="Z52" i="11"/>
  <c r="Z20" i="11"/>
  <c r="Z19" i="12"/>
  <c r="Z40" i="11"/>
  <c r="Z19" i="11"/>
  <c r="Z18" i="11"/>
  <c r="Z60" i="12"/>
  <c r="Z58" i="11"/>
  <c r="AF50" i="12"/>
  <c r="AB50" i="12"/>
  <c r="Y50" i="12"/>
  <c r="A50" i="12"/>
  <c r="A50" i="11"/>
  <c r="AF50" i="11"/>
  <c r="AB50" i="11"/>
  <c r="Y50" i="11"/>
  <c r="Z50" i="12"/>
  <c r="AA38" i="12"/>
  <c r="Z50" i="11"/>
  <c r="AA10" i="11"/>
  <c r="AA9" i="11"/>
  <c r="AA60" i="11"/>
  <c r="AA54" i="12"/>
  <c r="AA48" i="12"/>
  <c r="AA27" i="12"/>
  <c r="AA14" i="12"/>
  <c r="AA24" i="12"/>
  <c r="AA63" i="12"/>
  <c r="AA4" i="12"/>
  <c r="AA53" i="12"/>
  <c r="AA37" i="12"/>
  <c r="AA20" i="12"/>
  <c r="AA46" i="12"/>
  <c r="AA39" i="12"/>
  <c r="AA45" i="12"/>
  <c r="AA47" i="12"/>
  <c r="AA65" i="12"/>
  <c r="AA13" i="12"/>
  <c r="AA12" i="12"/>
  <c r="AA59" i="12"/>
  <c r="AA22" i="12"/>
  <c r="AA21" i="12"/>
  <c r="AA19" i="12"/>
  <c r="AA29" i="12"/>
  <c r="AA57" i="12"/>
  <c r="AA62" i="12"/>
  <c r="AA16" i="12"/>
  <c r="AA7" i="12"/>
  <c r="AA10" i="12"/>
  <c r="AA25" i="12"/>
  <c r="AA36" i="12"/>
  <c r="AA51" i="12"/>
  <c r="AA26" i="12"/>
  <c r="AA55" i="12"/>
  <c r="AA43" i="12"/>
  <c r="AA58" i="12"/>
  <c r="AA40" i="12"/>
  <c r="AA34" i="12"/>
  <c r="AA6" i="12"/>
  <c r="AA18" i="12"/>
  <c r="AA52" i="12"/>
  <c r="AA50" i="12"/>
  <c r="AA8" i="12"/>
  <c r="AA35" i="12"/>
  <c r="AA9" i="12"/>
  <c r="AA17" i="12"/>
  <c r="AA61" i="12"/>
  <c r="AA15" i="12"/>
  <c r="AA49" i="12"/>
  <c r="AA11" i="12"/>
  <c r="AA64" i="12"/>
  <c r="AA5" i="12"/>
  <c r="AA32" i="12"/>
  <c r="AA56" i="11"/>
  <c r="AA28" i="11"/>
  <c r="AA38" i="11"/>
  <c r="AA56" i="12"/>
  <c r="AA60" i="12"/>
  <c r="AA41" i="12"/>
  <c r="AA42" i="12"/>
  <c r="AA30" i="12"/>
  <c r="AA23" i="12"/>
  <c r="AA33" i="12"/>
  <c r="AA31" i="12"/>
  <c r="AA44" i="12"/>
  <c r="AA28" i="12"/>
  <c r="AA46" i="11"/>
  <c r="AA8" i="11"/>
  <c r="AA11" i="11"/>
  <c r="AA32" i="11"/>
  <c r="AA5" i="11"/>
  <c r="AA37" i="11"/>
  <c r="AA27" i="11"/>
  <c r="AA44" i="11"/>
  <c r="AA19" i="11"/>
  <c r="AA29" i="11"/>
  <c r="AA4" i="11"/>
  <c r="AA34" i="11"/>
  <c r="AA36" i="11"/>
  <c r="AA15" i="11"/>
  <c r="AA26" i="11"/>
  <c r="AA42" i="11"/>
  <c r="AA59" i="11"/>
  <c r="AA23" i="11"/>
  <c r="AA16" i="11"/>
  <c r="AA43" i="11"/>
  <c r="AA17" i="11"/>
  <c r="AA24" i="11"/>
  <c r="AA61" i="11"/>
  <c r="AA47" i="11"/>
  <c r="AA14" i="11"/>
  <c r="AA13" i="11"/>
  <c r="AA53" i="11"/>
  <c r="AA25" i="11"/>
  <c r="AA58" i="11"/>
  <c r="AA63" i="11"/>
  <c r="AA64" i="11"/>
  <c r="AA48" i="11"/>
  <c r="AA22" i="11"/>
  <c r="AA45" i="11"/>
  <c r="AA18" i="11"/>
  <c r="AA31" i="11"/>
  <c r="AA39" i="11"/>
  <c r="AA62" i="11"/>
  <c r="AA55" i="11"/>
  <c r="AA50" i="11"/>
  <c r="AA33" i="11"/>
  <c r="AA35" i="11"/>
  <c r="AA6" i="11"/>
  <c r="AA30" i="11"/>
  <c r="AA57" i="11"/>
  <c r="AA21" i="11"/>
  <c r="AA12" i="11"/>
  <c r="AA54" i="11"/>
  <c r="AA7" i="11"/>
  <c r="AA51" i="11"/>
  <c r="AA40" i="11"/>
  <c r="AA20" i="11"/>
  <c r="AA52" i="11"/>
  <c r="AA65" i="11"/>
  <c r="AA41" i="11"/>
  <c r="AA49" i="11"/>
</calcChain>
</file>

<file path=xl/comments1.xml><?xml version="1.0" encoding="utf-8"?>
<comments xmlns="http://schemas.openxmlformats.org/spreadsheetml/2006/main">
  <authors>
    <author>Don</author>
  </authors>
  <commentList>
    <comment ref="Z1" author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Alter range in Col AB</t>
        </r>
      </text>
    </comment>
  </commentList>
</comments>
</file>

<file path=xl/comments2.xml><?xml version="1.0" encoding="utf-8"?>
<comments xmlns="http://schemas.openxmlformats.org/spreadsheetml/2006/main">
  <authors>
    <author>Don</author>
  </authors>
  <commentList>
    <comment ref="Z1" author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Change range in col ab</t>
        </r>
      </text>
    </comment>
  </commentList>
</comments>
</file>

<file path=xl/sharedStrings.xml><?xml version="1.0" encoding="utf-8"?>
<sst xmlns="http://schemas.openxmlformats.org/spreadsheetml/2006/main" count="241" uniqueCount="50">
  <si>
    <t>Sail number</t>
  </si>
  <si>
    <t xml:space="preserve">Boat </t>
  </si>
  <si>
    <t>Skipper</t>
  </si>
  <si>
    <t>Finish Time</t>
  </si>
  <si>
    <t>Elapsed Time</t>
  </si>
  <si>
    <t>Handicap</t>
  </si>
  <si>
    <t>Canterbury Champs 1</t>
  </si>
  <si>
    <t>Adj Handicap</t>
  </si>
  <si>
    <t>Adjustment</t>
  </si>
  <si>
    <t>Canterbury Champs 2</t>
  </si>
  <si>
    <t>Canterbury Champs 3</t>
  </si>
  <si>
    <t>Canterbury Champs 4</t>
  </si>
  <si>
    <t>Hcap Place</t>
  </si>
  <si>
    <t>Champ Place</t>
  </si>
  <si>
    <t>H Cap Place</t>
  </si>
  <si>
    <t>Corrected Time</t>
  </si>
  <si>
    <t>Canterbury Champs 5</t>
  </si>
  <si>
    <t>Sail Number</t>
  </si>
  <si>
    <t>Canterbury Champs 7</t>
  </si>
  <si>
    <t>Canterbury Champs 8</t>
  </si>
  <si>
    <t>Canterbury Champs 9</t>
  </si>
  <si>
    <t>Canterbury Champs 10</t>
  </si>
  <si>
    <t>Total</t>
  </si>
  <si>
    <t>Overall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</si>
  <si>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</si>
  <si>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</si>
  <si>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</si>
  <si>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</si>
  <si>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</si>
  <si>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</si>
  <si>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</si>
  <si>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</si>
  <si>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</si>
  <si>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</si>
  <si>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No</t>
  </si>
  <si>
    <t>Boat</t>
  </si>
  <si>
    <t>Place</t>
  </si>
  <si>
    <t>Points</t>
  </si>
  <si>
    <t>4a</t>
  </si>
  <si>
    <t>Canterbury Champs 6</t>
  </si>
  <si>
    <t>No of Starters</t>
  </si>
  <si>
    <t>2 drops</t>
  </si>
  <si>
    <t>dnf</t>
  </si>
  <si>
    <t>Canty Champs Series 2020-21</t>
  </si>
  <si>
    <t>Canty Champs Handicap Series 2020-21</t>
  </si>
  <si>
    <t>DNF</t>
  </si>
  <si>
    <t>dns</t>
  </si>
  <si>
    <t>ocs</t>
  </si>
  <si>
    <t>Brent Pulley</t>
  </si>
  <si>
    <t>Cat Bridges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</si>
</sst>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hh\.mm\.ss"/>
    <numFmt numFmtId="166" formatCode="0.000000"/>
    <numFmt numFmtId="167" formatCode="hh\.mm\.ss;@"/>
  </numFmts>
  <fonts count="13" x14ac:knownFonts="1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left"/>
    </xf>
    <xf numFmtId="18" fontId="0" fillId="0" borderId="0" xfId="0" applyNumberFormat="1"/>
    <xf numFmtId="1" fontId="0" fillId="0" borderId="0" xfId="0" applyNumberFormat="1" applyBorder="1"/>
    <xf numFmtId="2" fontId="2" fillId="2" borderId="2" xfId="0" applyNumberFormat="1" applyFont="1" applyFill="1" applyBorder="1" applyAlignment="1">
      <alignment wrapText="1"/>
    </xf>
    <xf numFmtId="0" fontId="0" fillId="0" borderId="0" xfId="0" applyBorder="1"/>
    <xf numFmtId="1" fontId="2" fillId="2" borderId="3" xfId="0" applyNumberFormat="1" applyFont="1" applyFill="1" applyBorder="1" applyAlignment="1">
      <alignment wrapText="1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left" wrapText="1"/>
    </xf>
    <xf numFmtId="1" fontId="2" fillId="2" borderId="8" xfId="0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0" borderId="0" xfId="0" applyFont="1"/>
    <xf numFmtId="0" fontId="4" fillId="4" borderId="5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14" xfId="0" applyFont="1" applyFill="1" applyBorder="1" applyAlignment="1"/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/>
    <xf numFmtId="0" fontId="4" fillId="4" borderId="18" xfId="0" applyFont="1" applyFill="1" applyBorder="1" applyAlignment="1">
      <alignment horizontal="right"/>
    </xf>
    <xf numFmtId="2" fontId="4" fillId="4" borderId="17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2" fontId="6" fillId="7" borderId="0" xfId="0" applyNumberFormat="1" applyFont="1" applyFill="1" applyAlignment="1">
      <alignment horizontal="right"/>
    </xf>
    <xf numFmtId="0" fontId="6" fillId="6" borderId="4" xfId="0" applyFont="1" applyFill="1" applyBorder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1" fontId="6" fillId="6" borderId="15" xfId="0" applyNumberFormat="1" applyFont="1" applyFill="1" applyBorder="1" applyAlignment="1">
      <alignment horizontal="right"/>
    </xf>
    <xf numFmtId="0" fontId="6" fillId="5" borderId="9" xfId="0" applyFont="1" applyFill="1" applyBorder="1" applyAlignment="1"/>
    <xf numFmtId="0" fontId="6" fillId="5" borderId="15" xfId="0" applyFont="1" applyFill="1" applyBorder="1" applyAlignment="1"/>
    <xf numFmtId="2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2" fontId="5" fillId="0" borderId="0" xfId="0" applyNumberFormat="1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4" fillId="4" borderId="19" xfId="0" applyFont="1" applyFill="1" applyBorder="1"/>
    <xf numFmtId="0" fontId="4" fillId="4" borderId="17" xfId="0" applyFont="1" applyFill="1" applyBorder="1"/>
    <xf numFmtId="0" fontId="6" fillId="5" borderId="9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/>
    <xf numFmtId="0" fontId="3" fillId="0" borderId="0" xfId="0" applyFont="1" applyAlignment="1">
      <alignment horizontal="right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Alignment="1">
      <alignment wrapText="1"/>
    </xf>
    <xf numFmtId="166" fontId="2" fillId="2" borderId="1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/>
    <xf numFmtId="165" fontId="3" fillId="0" borderId="0" xfId="0" applyNumberFormat="1" applyFont="1" applyAlignment="1">
      <alignment horizontal="left"/>
    </xf>
    <xf numFmtId="1" fontId="3" fillId="0" borderId="0" xfId="0" applyNumberFormat="1" applyFont="1" applyBorder="1"/>
    <xf numFmtId="2" fontId="3" fillId="3" borderId="5" xfId="0" applyNumberFormat="1" applyFont="1" applyFill="1" applyBorder="1" applyAlignment="1">
      <alignment horizontal="left"/>
    </xf>
    <xf numFmtId="166" fontId="3" fillId="3" borderId="0" xfId="0" applyNumberFormat="1" applyFont="1" applyFill="1" applyAlignment="1">
      <alignment horizontal="left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left" wrapText="1"/>
    </xf>
    <xf numFmtId="2" fontId="12" fillId="2" borderId="1" xfId="0" applyNumberFormat="1" applyFont="1" applyFill="1" applyBorder="1" applyAlignment="1">
      <alignment wrapText="1"/>
    </xf>
    <xf numFmtId="165" fontId="12" fillId="2" borderId="1" xfId="0" applyNumberFormat="1" applyFont="1" applyFill="1" applyBorder="1" applyAlignment="1">
      <alignment horizontal="left" wrapText="1"/>
    </xf>
    <xf numFmtId="1" fontId="12" fillId="2" borderId="1" xfId="0" applyNumberFormat="1" applyFont="1" applyFill="1" applyBorder="1" applyAlignment="1">
      <alignment wrapText="1"/>
    </xf>
    <xf numFmtId="2" fontId="12" fillId="2" borderId="7" xfId="0" applyNumberFormat="1" applyFont="1" applyFill="1" applyBorder="1" applyAlignment="1">
      <alignment horizontal="left" wrapText="1"/>
    </xf>
    <xf numFmtId="166" fontId="12" fillId="2" borderId="1" xfId="0" applyNumberFormat="1" applyFont="1" applyFill="1" applyBorder="1" applyAlignment="1">
      <alignment horizontal="left"/>
    </xf>
    <xf numFmtId="18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2" fontId="3" fillId="3" borderId="4" xfId="0" applyNumberFormat="1" applyFont="1" applyFill="1" applyBorder="1" applyAlignment="1">
      <alignment horizontal="left"/>
    </xf>
    <xf numFmtId="1" fontId="0" fillId="0" borderId="0" xfId="0" applyNumberFormat="1" applyFill="1" applyBorder="1"/>
    <xf numFmtId="0" fontId="4" fillId="4" borderId="4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4" borderId="22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20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ndicaps16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4</v>
          </cell>
          <cell r="B3" t="str">
            <v>Why</v>
          </cell>
          <cell r="C3" t="str">
            <v>J Proko</v>
          </cell>
          <cell r="D3">
            <v>0.95</v>
          </cell>
          <cell r="E3" t="e">
            <v>#N/A</v>
          </cell>
          <cell r="F3">
            <v>0.95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 t="str">
            <v>4a</v>
          </cell>
          <cell r="B4" t="str">
            <v>Why</v>
          </cell>
          <cell r="C4" t="str">
            <v>R Proko</v>
          </cell>
          <cell r="D4">
            <v>0.89</v>
          </cell>
          <cell r="E4" t="e">
            <v>#N/A</v>
          </cell>
          <cell r="F4">
            <v>0.89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19</v>
          </cell>
          <cell r="B5" t="str">
            <v>Athena</v>
          </cell>
          <cell r="C5" t="str">
            <v>R Davies</v>
          </cell>
          <cell r="D5">
            <v>0.83</v>
          </cell>
          <cell r="E5" t="e">
            <v>#N/A</v>
          </cell>
          <cell r="F5">
            <v>0.83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29</v>
          </cell>
          <cell r="B6" t="str">
            <v>Wild Child</v>
          </cell>
          <cell r="C6" t="str">
            <v>T Bird</v>
          </cell>
          <cell r="D6">
            <v>0.89</v>
          </cell>
          <cell r="E6">
            <v>0.89965986394558006</v>
          </cell>
          <cell r="F6">
            <v>0.88</v>
          </cell>
          <cell r="G6">
            <v>1.5474339311509766E-3</v>
          </cell>
          <cell r="H6">
            <v>1.1547433931150998E-2</v>
          </cell>
          <cell r="I6">
            <v>9.6598639455800503E-4</v>
          </cell>
          <cell r="J6">
            <v>3.4869888475835722E-3</v>
          </cell>
          <cell r="K6">
            <v>-2.0678612276019415E-3</v>
          </cell>
          <cell r="L6">
            <v>1.9027956989247864E-3</v>
          </cell>
          <cell r="M6">
            <v>-1.002364066194017E-3</v>
          </cell>
          <cell r="N6">
            <v>-5.2862493311929277E-4</v>
          </cell>
          <cell r="O6">
            <v>3.4503360716953038E-3</v>
          </cell>
        </row>
        <row r="7">
          <cell r="A7">
            <v>31</v>
          </cell>
          <cell r="B7" t="str">
            <v>Sayonara</v>
          </cell>
          <cell r="C7" t="str">
            <v>M Drake</v>
          </cell>
          <cell r="D7">
            <v>0.86</v>
          </cell>
          <cell r="E7" t="e">
            <v>#N/A</v>
          </cell>
          <cell r="F7">
            <v>0.86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39</v>
          </cell>
          <cell r="B8" t="str">
            <v>Windbag II</v>
          </cell>
          <cell r="C8" t="str">
            <v>D Pulley</v>
          </cell>
          <cell r="D8">
            <v>0.85</v>
          </cell>
          <cell r="E8" t="e">
            <v>#N/A</v>
          </cell>
          <cell r="F8">
            <v>0.87</v>
          </cell>
          <cell r="G8">
            <v>0</v>
          </cell>
          <cell r="H8">
            <v>-0.12534979188791406</v>
          </cell>
          <cell r="I8">
            <v>0</v>
          </cell>
          <cell r="J8">
            <v>-1.3702157272094452E-3</v>
          </cell>
          <cell r="K8">
            <v>-2.2312899586310444E-3</v>
          </cell>
          <cell r="L8">
            <v>-7.5231939163498129E-3</v>
          </cell>
          <cell r="M8">
            <v>-9.5523240716698377E-3</v>
          </cell>
          <cell r="N8">
            <v>1.9595744680851236E-3</v>
          </cell>
          <cell r="O8">
            <v>-2.7622565480187934E-3</v>
          </cell>
        </row>
        <row r="9">
          <cell r="A9">
            <v>42</v>
          </cell>
          <cell r="B9" t="str">
            <v>Free N Easy</v>
          </cell>
          <cell r="C9" t="str">
            <v>B Wilcock</v>
          </cell>
          <cell r="D9">
            <v>0.9</v>
          </cell>
          <cell r="E9" t="e">
            <v>#N/A</v>
          </cell>
          <cell r="F9">
            <v>0.9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45</v>
          </cell>
          <cell r="B10" t="str">
            <v>Ozzie</v>
          </cell>
          <cell r="C10" t="str">
            <v>J Simpson</v>
          </cell>
          <cell r="D10">
            <v>0.89</v>
          </cell>
          <cell r="E10" t="e">
            <v>#N/A</v>
          </cell>
          <cell r="F10">
            <v>0.89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50</v>
          </cell>
          <cell r="B11" t="str">
            <v>Harlequin</v>
          </cell>
          <cell r="C11" t="str">
            <v>C Cook</v>
          </cell>
          <cell r="D11">
            <v>0.85</v>
          </cell>
          <cell r="E11" t="e">
            <v>#N/A</v>
          </cell>
          <cell r="F11">
            <v>0.85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62</v>
          </cell>
          <cell r="B12" t="str">
            <v>Winsome</v>
          </cell>
          <cell r="C12" t="str">
            <v>M Williams</v>
          </cell>
          <cell r="D12">
            <v>0.94</v>
          </cell>
          <cell r="E12" t="e">
            <v>#N/A</v>
          </cell>
          <cell r="F12">
            <v>0.94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74</v>
          </cell>
          <cell r="B13" t="str">
            <v>Limit</v>
          </cell>
          <cell r="C13" t="str">
            <v>J Boraston</v>
          </cell>
          <cell r="D13">
            <v>0.89</v>
          </cell>
          <cell r="E13">
            <v>0.89737065309584296</v>
          </cell>
          <cell r="F13">
            <v>0.9</v>
          </cell>
          <cell r="G13">
            <v>1.8608265873161223E-3</v>
          </cell>
          <cell r="H13">
            <v>-8.1391734126838762E-3</v>
          </cell>
          <cell r="I13">
            <v>7.3706530958429501E-4</v>
          </cell>
          <cell r="J13">
            <v>1.7941066766131719E-3</v>
          </cell>
          <cell r="K13">
            <v>-3.4740882917466132E-3</v>
          </cell>
          <cell r="L13">
            <v>-1.2047578589634679E-3</v>
          </cell>
          <cell r="M13">
            <v>-1.1430477715505871E-2</v>
          </cell>
          <cell r="N13">
            <v>-1.1500000000000178E-3</v>
          </cell>
          <cell r="O13">
            <v>1.1288288288288284E-2</v>
          </cell>
        </row>
        <row r="14">
          <cell r="A14">
            <v>75</v>
          </cell>
          <cell r="B14" t="str">
            <v>Cracklin Rosie</v>
          </cell>
          <cell r="C14" t="str">
            <v>C Bridges</v>
          </cell>
          <cell r="D14">
            <v>0.86</v>
          </cell>
          <cell r="E14">
            <v>0.87728026533996739</v>
          </cell>
          <cell r="F14">
            <v>0.86</v>
          </cell>
          <cell r="G14">
            <v>9.7565361648299653E-4</v>
          </cell>
          <cell r="H14">
            <v>9.7565361648304164E-4</v>
          </cell>
          <cell r="I14">
            <v>1.7280265339967406E-3</v>
          </cell>
          <cell r="J14">
            <v>1.6424501424502026E-3</v>
          </cell>
          <cell r="K14">
            <v>-1.3586180998873211E-3</v>
          </cell>
          <cell r="L14">
            <v>0</v>
          </cell>
          <cell r="M14">
            <v>-1.1675334511486968E-2</v>
          </cell>
          <cell r="N14">
            <v>4.2229580573951769E-3</v>
          </cell>
          <cell r="O14">
            <v>1.0343036978756893E-2</v>
          </cell>
        </row>
        <row r="15">
          <cell r="A15">
            <v>85</v>
          </cell>
          <cell r="B15" t="str">
            <v>Gamble</v>
          </cell>
          <cell r="C15" t="str">
            <v>R Wenham</v>
          </cell>
          <cell r="D15">
            <v>0.88</v>
          </cell>
          <cell r="E15" t="e">
            <v>#N/A</v>
          </cell>
          <cell r="F15">
            <v>0.88</v>
          </cell>
          <cell r="G15">
            <v>0</v>
          </cell>
          <cell r="H15">
            <v>-4.012648046862367E-3</v>
          </cell>
          <cell r="I15">
            <v>0</v>
          </cell>
          <cell r="J15">
            <v>-5.1333096338436197E-4</v>
          </cell>
          <cell r="K15">
            <v>-1.3743274404304008E-3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86</v>
          </cell>
          <cell r="B16" t="str">
            <v>Wild Card</v>
          </cell>
          <cell r="C16" t="str">
            <v>T Wenham</v>
          </cell>
          <cell r="D16">
            <v>0.89</v>
          </cell>
          <cell r="E16" t="e">
            <v>#N/A</v>
          </cell>
          <cell r="F16">
            <v>0.89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87</v>
          </cell>
          <cell r="B17" t="str">
            <v>Silver Fox</v>
          </cell>
          <cell r="C17" t="str">
            <v>C Lee</v>
          </cell>
          <cell r="D17">
            <v>0.87</v>
          </cell>
          <cell r="E17" t="e">
            <v>#N/A</v>
          </cell>
          <cell r="F17">
            <v>0.87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95</v>
          </cell>
          <cell r="B18" t="str">
            <v>Alaurial</v>
          </cell>
          <cell r="C18" t="str">
            <v>S Parsons</v>
          </cell>
          <cell r="D18">
            <v>0.88</v>
          </cell>
          <cell r="E18" t="e">
            <v>#N/A</v>
          </cell>
          <cell r="F18">
            <v>0.88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97</v>
          </cell>
          <cell r="B19" t="str">
            <v>Racing Stripes</v>
          </cell>
          <cell r="C19" t="str">
            <v>D Palmer</v>
          </cell>
          <cell r="D19">
            <v>0.87</v>
          </cell>
          <cell r="E19" t="e">
            <v>#N/A</v>
          </cell>
          <cell r="F19">
            <v>0.87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101</v>
          </cell>
          <cell r="B20" t="str">
            <v>Minty</v>
          </cell>
          <cell r="C20" t="str">
            <v>H Atkinson</v>
          </cell>
          <cell r="D20">
            <v>0.92</v>
          </cell>
          <cell r="E20" t="e">
            <v>#N/A</v>
          </cell>
          <cell r="F20">
            <v>0.92</v>
          </cell>
          <cell r="G20">
            <v>0</v>
          </cell>
          <cell r="H20">
            <v>2.6764919759833649E-3</v>
          </cell>
          <cell r="I20">
            <v>0</v>
          </cell>
          <cell r="J20">
            <v>-1.4887826406767336E-3</v>
          </cell>
          <cell r="K20">
            <v>-1.5868431608503488E-3</v>
          </cell>
          <cell r="L20">
            <v>-2.8258007898197547E-4</v>
          </cell>
          <cell r="M20">
            <v>7.5362318840572768E-4</v>
          </cell>
          <cell r="N20">
            <v>-2.4197260273972065E-3</v>
          </cell>
          <cell r="O20">
            <v>9.6199170124481436E-3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0.86</v>
          </cell>
          <cell r="E22">
            <v>0.86179744773282629</v>
          </cell>
          <cell r="F22">
            <v>0.88</v>
          </cell>
          <cell r="G22">
            <v>-7.7274339230992695E-5</v>
          </cell>
          <cell r="H22">
            <v>-2.0077274339231049E-2</v>
          </cell>
          <cell r="I22">
            <v>1.7974477328263074E-4</v>
          </cell>
          <cell r="J22">
            <v>5.889128869689509E-4</v>
          </cell>
          <cell r="K22">
            <v>-2.1987057480015062E-3</v>
          </cell>
          <cell r="L22">
            <v>-2.509611451942706E-3</v>
          </cell>
          <cell r="M22">
            <v>-1.046510402949693E-2</v>
          </cell>
          <cell r="N22">
            <v>2.1893071467539715E-3</v>
          </cell>
          <cell r="O22">
            <v>7.1938461538461618E-3</v>
          </cell>
        </row>
        <row r="23">
          <cell r="A23">
            <v>114</v>
          </cell>
          <cell r="B23" t="str">
            <v>Zeferio</v>
          </cell>
          <cell r="C23" t="str">
            <v>W Thomas</v>
          </cell>
          <cell r="D23">
            <v>0.9</v>
          </cell>
          <cell r="E23" t="e">
            <v>#N/A</v>
          </cell>
          <cell r="F23">
            <v>0.9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129</v>
          </cell>
          <cell r="B24" t="str">
            <v>Accolade</v>
          </cell>
          <cell r="C24" t="str">
            <v>G Mantell</v>
          </cell>
          <cell r="D24">
            <v>0.93</v>
          </cell>
          <cell r="E24" t="e">
            <v>#N/A</v>
          </cell>
          <cell r="F24">
            <v>0.93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141</v>
          </cell>
          <cell r="B25" t="str">
            <v>Ripple</v>
          </cell>
          <cell r="C25" t="str">
            <v>D McKellar</v>
          </cell>
          <cell r="D25">
            <v>0.83</v>
          </cell>
          <cell r="E25" t="e">
            <v>#N/A</v>
          </cell>
          <cell r="F25">
            <v>0.83</v>
          </cell>
          <cell r="G25">
            <v>0</v>
          </cell>
          <cell r="H25" t="e">
            <v>#VALUE!</v>
          </cell>
          <cell r="I25">
            <v>0</v>
          </cell>
          <cell r="J25">
            <v>0</v>
          </cell>
          <cell r="K25">
            <v>0</v>
          </cell>
          <cell r="L25" t="e">
            <v>#VALUE!</v>
          </cell>
          <cell r="M25">
            <v>0</v>
          </cell>
          <cell r="N25">
            <v>0</v>
          </cell>
          <cell r="O25">
            <v>6.2507288629737867E-3</v>
          </cell>
        </row>
        <row r="26">
          <cell r="A26">
            <v>145</v>
          </cell>
          <cell r="B26" t="str">
            <v xml:space="preserve">Zephlin </v>
          </cell>
          <cell r="C26" t="str">
            <v>D Pender</v>
          </cell>
          <cell r="D26">
            <v>0.95</v>
          </cell>
          <cell r="E26" t="e">
            <v>#N/A</v>
          </cell>
          <cell r="F26">
            <v>0.95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147</v>
          </cell>
          <cell r="B27" t="str">
            <v>Zero</v>
          </cell>
          <cell r="C27" t="str">
            <v>A Aitken</v>
          </cell>
          <cell r="D27">
            <v>0.82</v>
          </cell>
          <cell r="E27" t="e">
            <v>#N/A</v>
          </cell>
          <cell r="F27">
            <v>0.82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151</v>
          </cell>
          <cell r="B28" t="str">
            <v>Westerly</v>
          </cell>
          <cell r="C28" t="str">
            <v>H Thomas</v>
          </cell>
          <cell r="D28">
            <v>0.89</v>
          </cell>
          <cell r="E28" t="e">
            <v>#N/A</v>
          </cell>
          <cell r="F28">
            <v>0.89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152</v>
          </cell>
          <cell r="B29" t="str">
            <v>Zonda</v>
          </cell>
          <cell r="C29" t="str">
            <v>S Edwards</v>
          </cell>
          <cell r="D29">
            <v>0.9</v>
          </cell>
          <cell r="E29">
            <v>0.93517972893341261</v>
          </cell>
          <cell r="F29">
            <v>0.89</v>
          </cell>
          <cell r="G29">
            <v>4.586603917448473E-3</v>
          </cell>
          <cell r="H29">
            <v>1.4586603917448449E-2</v>
          </cell>
          <cell r="I29">
            <v>3.5179728933412593E-3</v>
          </cell>
          <cell r="J29">
            <v>6.0927357032459E-3</v>
          </cell>
          <cell r="K29">
            <v>-1.0497237569060513E-3</v>
          </cell>
          <cell r="L29">
            <v>-2.6883876357560511E-3</v>
          </cell>
          <cell r="M29">
            <v>-4.6171693735499791E-3</v>
          </cell>
          <cell r="N29">
            <v>1.6390134529148505E-3</v>
          </cell>
          <cell r="O29">
            <v>0</v>
          </cell>
        </row>
        <row r="30">
          <cell r="A30">
            <v>170</v>
          </cell>
          <cell r="B30" t="str">
            <v>Coriana II</v>
          </cell>
          <cell r="C30" t="str">
            <v>R Proko</v>
          </cell>
          <cell r="D30">
            <v>0.87</v>
          </cell>
          <cell r="E30" t="e">
            <v>#N/A</v>
          </cell>
          <cell r="F30">
            <v>0.87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177</v>
          </cell>
          <cell r="B31" t="str">
            <v>Mirage</v>
          </cell>
          <cell r="C31" t="str">
            <v>B Jesson</v>
          </cell>
          <cell r="D31">
            <v>0.94</v>
          </cell>
          <cell r="E31" t="e">
            <v>#N/A</v>
          </cell>
          <cell r="F31">
            <v>0.94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178</v>
          </cell>
          <cell r="B32" t="str">
            <v>Sirocco</v>
          </cell>
          <cell r="C32" t="str">
            <v>B Elliot</v>
          </cell>
          <cell r="D32">
            <v>0.88</v>
          </cell>
          <cell r="E32" t="e">
            <v>#N/A</v>
          </cell>
          <cell r="F32">
            <v>0.88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179</v>
          </cell>
          <cell r="B33" t="str">
            <v>Geisha</v>
          </cell>
          <cell r="C33" t="str">
            <v>C Sellars</v>
          </cell>
          <cell r="D33">
            <v>0.89</v>
          </cell>
          <cell r="E33" t="e">
            <v>#N/A</v>
          </cell>
          <cell r="F33">
            <v>0.89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180</v>
          </cell>
          <cell r="B34" t="str">
            <v>Viking</v>
          </cell>
          <cell r="C34" t="str">
            <v>K McDonald</v>
          </cell>
          <cell r="D34">
            <v>0.88</v>
          </cell>
          <cell r="E34" t="e">
            <v>#N/A</v>
          </cell>
          <cell r="F34">
            <v>0.88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181</v>
          </cell>
          <cell r="B35" t="str">
            <v>Runaway</v>
          </cell>
          <cell r="C35" t="str">
            <v>S Maynard</v>
          </cell>
          <cell r="D35">
            <v>0.89</v>
          </cell>
          <cell r="E35" t="e">
            <v>#N/A</v>
          </cell>
          <cell r="F35">
            <v>0.89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185</v>
          </cell>
          <cell r="B36" t="str">
            <v>Ben</v>
          </cell>
          <cell r="C36" t="str">
            <v>H Hillle</v>
          </cell>
          <cell r="D36">
            <v>0.89</v>
          </cell>
          <cell r="E36">
            <v>0.94973070017953254</v>
          </cell>
          <cell r="F36">
            <v>0.89</v>
          </cell>
          <cell r="G36">
            <v>-4.7928571720545765E-4</v>
          </cell>
          <cell r="H36">
            <v>-4.7928571720541342E-4</v>
          </cell>
          <cell r="I36">
            <v>5.9730700179532531E-3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191</v>
          </cell>
          <cell r="B37" t="str">
            <v>Stoic</v>
          </cell>
          <cell r="C37" t="str">
            <v>A Adams</v>
          </cell>
          <cell r="D37">
            <v>0.85</v>
          </cell>
          <cell r="E37" t="e">
            <v>#N/A</v>
          </cell>
          <cell r="F37">
            <v>0.85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192</v>
          </cell>
          <cell r="B38" t="str">
            <v>Solo</v>
          </cell>
          <cell r="C38" t="str">
            <v>R Mackey</v>
          </cell>
          <cell r="D38">
            <v>0.88</v>
          </cell>
          <cell r="E38" t="e">
            <v>#N/A</v>
          </cell>
          <cell r="F38">
            <v>0.88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194</v>
          </cell>
          <cell r="B39" t="str">
            <v>Karyn</v>
          </cell>
          <cell r="C39" t="str">
            <v>Cameron Jones</v>
          </cell>
          <cell r="D39">
            <v>0.84</v>
          </cell>
          <cell r="E39">
            <v>0.78974869370490253</v>
          </cell>
          <cell r="F39">
            <v>0.86</v>
          </cell>
          <cell r="G39">
            <v>-4.4351072072809083E-3</v>
          </cell>
          <cell r="H39">
            <v>-2.4435107207280982E-2</v>
          </cell>
          <cell r="I39">
            <v>-5.0251306295097447E-3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209</v>
          </cell>
          <cell r="B40" t="str">
            <v>Born Free</v>
          </cell>
          <cell r="C40" t="str">
            <v>J Quealy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216</v>
          </cell>
          <cell r="B41" t="str">
            <v>Phantom</v>
          </cell>
          <cell r="C41" t="str">
            <v>J Doidge</v>
          </cell>
          <cell r="D41">
            <v>0.89</v>
          </cell>
          <cell r="E41" t="e">
            <v>#N/A</v>
          </cell>
          <cell r="F41">
            <v>0.89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217</v>
          </cell>
          <cell r="B42" t="str">
            <v>Zoom</v>
          </cell>
          <cell r="C42">
            <v>0</v>
          </cell>
          <cell r="D42">
            <v>0.88</v>
          </cell>
          <cell r="E42" t="e">
            <v>#N/A</v>
          </cell>
          <cell r="F42">
            <v>0.88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238</v>
          </cell>
          <cell r="B43" t="str">
            <v>Pooh Stick</v>
          </cell>
          <cell r="C43" t="str">
            <v>J Park</v>
          </cell>
          <cell r="D43">
            <v>0.85</v>
          </cell>
          <cell r="E43" t="e">
            <v>#N/A</v>
          </cell>
          <cell r="F43">
            <v>0.85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252</v>
          </cell>
          <cell r="B44" t="str">
            <v>Twilight</v>
          </cell>
          <cell r="C44" t="str">
            <v>T Kite</v>
          </cell>
          <cell r="D44">
            <v>0.86</v>
          </cell>
          <cell r="E44" t="e">
            <v>#N/A</v>
          </cell>
          <cell r="F44">
            <v>0.86</v>
          </cell>
          <cell r="G44">
            <v>0</v>
          </cell>
          <cell r="H44">
            <v>-1.1477789471247257E-2</v>
          </cell>
          <cell r="I44">
            <v>0</v>
          </cell>
          <cell r="J44">
            <v>-1.1379310344829419E-3</v>
          </cell>
          <cell r="K44">
            <v>-1.3268219383921311E-3</v>
          </cell>
          <cell r="L44">
            <v>0</v>
          </cell>
          <cell r="M44">
            <v>-9.1933211583616666E-3</v>
          </cell>
          <cell r="N44">
            <v>1.8028465998948251E-4</v>
          </cell>
          <cell r="O44">
            <v>0</v>
          </cell>
        </row>
        <row r="45">
          <cell r="A45">
            <v>254</v>
          </cell>
          <cell r="B45" t="str">
            <v>Wave Dancer</v>
          </cell>
          <cell r="C45" t="str">
            <v>R Ineson</v>
          </cell>
          <cell r="D45">
            <v>0.9</v>
          </cell>
          <cell r="E45" t="e">
            <v>#N/A</v>
          </cell>
          <cell r="F45">
            <v>0.89</v>
          </cell>
          <cell r="G45">
            <v>0</v>
          </cell>
          <cell r="H45">
            <v>8.1141964153952691E-3</v>
          </cell>
          <cell r="I45">
            <v>0</v>
          </cell>
          <cell r="J45">
            <v>1.9796672828094608E-3</v>
          </cell>
          <cell r="K45">
            <v>2.6632777551850785E-3</v>
          </cell>
          <cell r="L45">
            <v>-1.1954662734979683E-2</v>
          </cell>
          <cell r="M45">
            <v>3.0287589871834109E-3</v>
          </cell>
          <cell r="N45">
            <v>1.472606530160503E-3</v>
          </cell>
          <cell r="O45">
            <v>9.4340836012861817E-3</v>
          </cell>
        </row>
        <row r="46">
          <cell r="A46">
            <v>256</v>
          </cell>
          <cell r="B46" t="str">
            <v>Front Runner</v>
          </cell>
          <cell r="C46" t="str">
            <v>D Le Page</v>
          </cell>
          <cell r="D46">
            <v>0.88</v>
          </cell>
          <cell r="E46">
            <v>0.90093670167470941</v>
          </cell>
          <cell r="F46">
            <v>0.89</v>
          </cell>
          <cell r="G46">
            <v>-1.3755032562962066E-3</v>
          </cell>
          <cell r="H46">
            <v>-1.1375503256296193E-2</v>
          </cell>
          <cell r="I46">
            <v>2.0936701674709401E-3</v>
          </cell>
          <cell r="J46">
            <v>2.6232315711092972E-3</v>
          </cell>
          <cell r="K46">
            <v>-2.4408602150537309E-3</v>
          </cell>
          <cell r="L46">
            <v>-1.5166019074531946E-2</v>
          </cell>
          <cell r="M46">
            <v>1.9484090206981055E-3</v>
          </cell>
          <cell r="N46">
            <v>3.9943117178611988E-3</v>
          </cell>
          <cell r="O46">
            <v>0</v>
          </cell>
        </row>
        <row r="47">
          <cell r="A47">
            <v>260</v>
          </cell>
          <cell r="B47" t="str">
            <v>Mi Mistress</v>
          </cell>
          <cell r="C47" t="str">
            <v>J Wilson</v>
          </cell>
          <cell r="D47">
            <v>0.84</v>
          </cell>
          <cell r="E47" t="e">
            <v>#N/A</v>
          </cell>
          <cell r="F47">
            <v>0.84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301</v>
          </cell>
          <cell r="B48" t="str">
            <v>Vave</v>
          </cell>
          <cell r="C48" t="str">
            <v>T Riley</v>
          </cell>
          <cell r="D48">
            <v>0.88</v>
          </cell>
          <cell r="E48" t="e">
            <v>#N/A</v>
          </cell>
          <cell r="F48">
            <v>0.88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307</v>
          </cell>
          <cell r="B49" t="str">
            <v>Zephere</v>
          </cell>
          <cell r="C49" t="str">
            <v>C Bridges</v>
          </cell>
          <cell r="D49">
            <v>0.78</v>
          </cell>
          <cell r="E49">
            <v>0.75248933143670083</v>
          </cell>
          <cell r="F49">
            <v>0.79</v>
          </cell>
          <cell r="G49">
            <v>1.2864966781841458E-3</v>
          </cell>
          <cell r="H49">
            <v>-8.7135033218158527E-3</v>
          </cell>
          <cell r="I49">
            <v>-2.7510668563299201E-3</v>
          </cell>
          <cell r="J49">
            <v>-3.0432098765431851E-3</v>
          </cell>
          <cell r="K49">
            <v>-3.209818426361788E-3</v>
          </cell>
          <cell r="L49">
            <v>0</v>
          </cell>
          <cell r="M49">
            <v>-4.6932270916335344E-3</v>
          </cell>
          <cell r="N49">
            <v>-1.2108971348050558E-3</v>
          </cell>
          <cell r="O49">
            <v>8.9070262597586991E-3</v>
          </cell>
        </row>
        <row r="50">
          <cell r="A50">
            <v>314</v>
          </cell>
          <cell r="B50" t="str">
            <v>Chortle</v>
          </cell>
          <cell r="C50" t="str">
            <v>G McKenzie</v>
          </cell>
          <cell r="D50">
            <v>0.93</v>
          </cell>
          <cell r="E50" t="e">
            <v>#N/A</v>
          </cell>
          <cell r="F50">
            <v>0.93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316</v>
          </cell>
          <cell r="B51" t="str">
            <v>Red Hot Prawn</v>
          </cell>
          <cell r="C51" t="str">
            <v>T Ornsby</v>
          </cell>
          <cell r="D51">
            <v>0.94</v>
          </cell>
          <cell r="E51" t="e">
            <v>#N/A</v>
          </cell>
          <cell r="F51">
            <v>0.94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317</v>
          </cell>
          <cell r="B52" t="str">
            <v>Jiffy</v>
          </cell>
          <cell r="C52" t="str">
            <v>M Hay</v>
          </cell>
          <cell r="D52">
            <v>0.89</v>
          </cell>
          <cell r="E52" t="e">
            <v>#N/A</v>
          </cell>
          <cell r="F52">
            <v>0.89</v>
          </cell>
          <cell r="G52">
            <v>0</v>
          </cell>
          <cell r="H52">
            <v>-6.5767540981390045E-3</v>
          </cell>
          <cell r="I52">
            <v>0</v>
          </cell>
          <cell r="J52">
            <v>-1.0128709331427399E-3</v>
          </cell>
          <cell r="K52">
            <v>-2.1071703932150744E-3</v>
          </cell>
          <cell r="L52">
            <v>0</v>
          </cell>
          <cell r="M52">
            <v>-5.9159159159154488E-4</v>
          </cell>
          <cell r="N52">
            <v>-2.8651211801896449E-3</v>
          </cell>
          <cell r="O52">
            <v>0</v>
          </cell>
        </row>
        <row r="53">
          <cell r="A53">
            <v>318</v>
          </cell>
          <cell r="B53" t="str">
            <v>Rain Dog</v>
          </cell>
          <cell r="C53" t="str">
            <v>T Park</v>
          </cell>
          <cell r="D53">
            <v>0.85</v>
          </cell>
          <cell r="E53" t="e">
            <v>#N/A</v>
          </cell>
          <cell r="F53">
            <v>0.86</v>
          </cell>
          <cell r="G53">
            <v>0</v>
          </cell>
          <cell r="H53">
            <v>-1.017016208431001E-2</v>
          </cell>
          <cell r="I53">
            <v>0</v>
          </cell>
          <cell r="J53">
            <v>-1.8344733242134259E-3</v>
          </cell>
          <cell r="K53">
            <v>-4.9500179791441947E-3</v>
          </cell>
          <cell r="L53">
            <v>0</v>
          </cell>
          <cell r="M53">
            <v>0</v>
          </cell>
          <cell r="N53">
            <v>0</v>
          </cell>
          <cell r="O53">
            <v>3.9266521423384276E-3</v>
          </cell>
        </row>
        <row r="54">
          <cell r="A54">
            <v>319</v>
          </cell>
          <cell r="B54" t="str">
            <v>Shogun</v>
          </cell>
          <cell r="C54" t="str">
            <v>G Hutt</v>
          </cell>
          <cell r="D54">
            <v>0.86</v>
          </cell>
          <cell r="E54" t="e">
            <v>#N/A</v>
          </cell>
          <cell r="F54">
            <v>0.86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320</v>
          </cell>
          <cell r="B55" t="str">
            <v>William Tell</v>
          </cell>
          <cell r="C55" t="str">
            <v>K Dawson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321</v>
          </cell>
          <cell r="B56" t="str">
            <v>Alcyone</v>
          </cell>
          <cell r="C56" t="str">
            <v>P Drummond</v>
          </cell>
          <cell r="D56">
            <v>0.85</v>
          </cell>
          <cell r="E56" t="e">
            <v>#N/A</v>
          </cell>
          <cell r="F56">
            <v>0.85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322</v>
          </cell>
          <cell r="B57" t="str">
            <v>Victoria</v>
          </cell>
          <cell r="C57" t="str">
            <v>P Stokell</v>
          </cell>
          <cell r="D57">
            <v>0.86</v>
          </cell>
          <cell r="E57">
            <v>0.81994316714027493</v>
          </cell>
          <cell r="F57">
            <v>0.87</v>
          </cell>
          <cell r="G57">
            <v>-1.9636462287009326E-3</v>
          </cell>
          <cell r="H57">
            <v>-1.1963646228700976E-2</v>
          </cell>
          <cell r="I57">
            <v>-4.0056832859725056E-3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2.9720793534166235E-3</v>
          </cell>
        </row>
        <row r="58">
          <cell r="A58">
            <v>323</v>
          </cell>
          <cell r="B58" t="str">
            <v>Exception</v>
          </cell>
          <cell r="C58" t="str">
            <v>R Wenham</v>
          </cell>
          <cell r="D58">
            <v>0.89</v>
          </cell>
          <cell r="E58" t="e">
            <v>#N/A</v>
          </cell>
          <cell r="F58">
            <v>0.89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324</v>
          </cell>
          <cell r="B59" t="str">
            <v>Bonnie</v>
          </cell>
          <cell r="C59" t="str">
            <v>R King</v>
          </cell>
          <cell r="D59">
            <v>0.88</v>
          </cell>
          <cell r="E59" t="e">
            <v>#N/A</v>
          </cell>
          <cell r="F59">
            <v>0.88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326</v>
          </cell>
          <cell r="B60" t="str">
            <v>Tracker</v>
          </cell>
          <cell r="C60" t="str">
            <v>T Park</v>
          </cell>
          <cell r="D60">
            <v>0.89</v>
          </cell>
          <cell r="E60" t="e">
            <v>#N/A</v>
          </cell>
          <cell r="F60">
            <v>0.89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327</v>
          </cell>
          <cell r="B61" t="str">
            <v>Saucy Susan</v>
          </cell>
          <cell r="C61" t="str">
            <v>K Dawson</v>
          </cell>
          <cell r="D61">
            <v>0.88</v>
          </cell>
          <cell r="E61" t="e">
            <v>#N/A</v>
          </cell>
          <cell r="F61">
            <v>0.88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330</v>
          </cell>
          <cell r="B62" t="str">
            <v>Kiwi Monogams</v>
          </cell>
          <cell r="C62" t="str">
            <v>C Jones</v>
          </cell>
          <cell r="D62">
            <v>0.86</v>
          </cell>
          <cell r="E62">
            <v>0.84684499816782632</v>
          </cell>
          <cell r="F62">
            <v>0.87</v>
          </cell>
          <cell r="G62">
            <v>4.9866101462900936E-3</v>
          </cell>
          <cell r="H62">
            <v>-5.0133898537098823E-3</v>
          </cell>
          <cell r="I62">
            <v>-1.3155001832173665E-3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331</v>
          </cell>
          <cell r="B63" t="str">
            <v>Bil</v>
          </cell>
          <cell r="C63" t="str">
            <v>D Smith</v>
          </cell>
          <cell r="D63">
            <v>0.92</v>
          </cell>
          <cell r="E63">
            <v>0.92</v>
          </cell>
          <cell r="F63">
            <v>0.92</v>
          </cell>
          <cell r="G63">
            <v>0</v>
          </cell>
          <cell r="H63">
            <v>1.1102230246251566E-17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521</v>
          </cell>
          <cell r="B64" t="str">
            <v>Mistress Overdone</v>
          </cell>
          <cell r="C64" t="str">
            <v>R Mackay</v>
          </cell>
          <cell r="D64">
            <v>0.86</v>
          </cell>
          <cell r="E64" t="e">
            <v>#N/A</v>
          </cell>
          <cell r="F64">
            <v>0.86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525</v>
          </cell>
          <cell r="C65" t="str">
            <v>C Hargraves</v>
          </cell>
          <cell r="D65">
            <v>0.91</v>
          </cell>
          <cell r="E65" t="e">
            <v>#N/A</v>
          </cell>
          <cell r="F65">
            <v>0.91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K66">
            <v>0</v>
          </cell>
        </row>
        <row r="67">
          <cell r="K67">
            <v>-1.0497237569060513E-3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-1.3268219383921311E-3</v>
          </cell>
        </row>
        <row r="83">
          <cell r="K83">
            <v>2.6632777551850785E-3</v>
          </cell>
        </row>
        <row r="84">
          <cell r="K84">
            <v>-2.4408602150537309E-3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-3.209818426361788E-3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-2.1071703932150744E-3</v>
          </cell>
        </row>
        <row r="91">
          <cell r="K91">
            <v>-4.9500179791441947E-3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  <cell r="E6" t="e">
            <v>#N/A</v>
          </cell>
          <cell r="F6">
            <v>0.86</v>
          </cell>
          <cell r="G6">
            <v>0</v>
          </cell>
          <cell r="H6">
            <v>-3.9161796260303583E-3</v>
          </cell>
          <cell r="I6">
            <v>0</v>
          </cell>
          <cell r="J6">
            <v>0</v>
          </cell>
          <cell r="K6">
            <v>-1.9378925331472452E-3</v>
          </cell>
          <cell r="L6">
            <v>-1.9782870928831131E-3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  <cell r="E7">
            <v>0.87323232323232314</v>
          </cell>
          <cell r="F7">
            <v>0.88</v>
          </cell>
          <cell r="G7">
            <v>-3.0812203606623845E-3</v>
          </cell>
          <cell r="H7">
            <v>-1.308122036066236E-2</v>
          </cell>
          <cell r="I7">
            <v>-1.0000000000000009E-2</v>
          </cell>
          <cell r="J7">
            <v>3.2323232323231424E-4</v>
          </cell>
          <cell r="K7">
            <v>-4.2592978797359798E-3</v>
          </cell>
          <cell r="L7">
            <v>-3.228397565923369E-3</v>
          </cell>
          <cell r="M7">
            <v>1.6610495907556368E-4</v>
          </cell>
          <cell r="N7">
            <v>3.9707031250003971E-3</v>
          </cell>
          <cell r="O7">
            <v>-2.6302729528538517E-3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0.86</v>
          </cell>
          <cell r="G9">
            <v>0</v>
          </cell>
          <cell r="H9">
            <v>-2.2793401501612466E-3</v>
          </cell>
          <cell r="I9">
            <v>0</v>
          </cell>
          <cell r="J9">
            <v>0</v>
          </cell>
          <cell r="K9">
            <v>1.3585984983914836E-4</v>
          </cell>
          <cell r="L9">
            <v>-2.4152000000003948E-3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0.9</v>
          </cell>
          <cell r="E14" t="e">
            <v>#VALUE!</v>
          </cell>
          <cell r="F14">
            <v>0.9</v>
          </cell>
          <cell r="G14" t="e">
            <v>#VALUE!</v>
          </cell>
          <cell r="H14" t="e">
            <v>#VALUE!</v>
          </cell>
          <cell r="I14">
            <v>0</v>
          </cell>
          <cell r="J14" t="e">
            <v>#VALUE!</v>
          </cell>
          <cell r="K14">
            <v>0</v>
          </cell>
          <cell r="L14">
            <v>0</v>
          </cell>
          <cell r="M14">
            <v>-3.7425742574264125E-4</v>
          </cell>
          <cell r="N14">
            <v>2.5984095427437517E-3</v>
          </cell>
          <cell r="O14">
            <v>0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  <cell r="E15" t="e">
            <v>#N/A</v>
          </cell>
          <cell r="F15">
            <v>0.9</v>
          </cell>
          <cell r="G15">
            <v>0</v>
          </cell>
          <cell r="H15">
            <v>-7.8563124609187344E-3</v>
          </cell>
          <cell r="I15">
            <v>-1.0000000000000009E-2</v>
          </cell>
          <cell r="J15">
            <v>0</v>
          </cell>
          <cell r="K15">
            <v>0</v>
          </cell>
          <cell r="L15">
            <v>0</v>
          </cell>
          <cell r="M15">
            <v>-2.7498795180721739E-3</v>
          </cell>
          <cell r="N15">
            <v>4.4077669902944374E-4</v>
          </cell>
          <cell r="O15">
            <v>-1.6875687568759124E-3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  <cell r="E16">
            <v>0.87618243243243232</v>
          </cell>
          <cell r="F16">
            <v>0.89</v>
          </cell>
          <cell r="G16">
            <v>3.0730789232591427E-4</v>
          </cell>
          <cell r="H16">
            <v>-9.6926921076740859E-3</v>
          </cell>
          <cell r="I16">
            <v>-1.0000000000000009E-2</v>
          </cell>
          <cell r="J16">
            <v>-3.8175675675676817E-4</v>
          </cell>
          <cell r="K16">
            <v>-1.0855587576048809E-2</v>
          </cell>
          <cell r="L16">
            <v>-1.8301030927835083E-3</v>
          </cell>
          <cell r="M16">
            <v>0</v>
          </cell>
          <cell r="N16">
            <v>0</v>
          </cell>
          <cell r="O16">
            <v>4.0969162995604382E-4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  <cell r="E22">
            <v>0.86630480167014612</v>
          </cell>
          <cell r="F22">
            <v>0.88</v>
          </cell>
          <cell r="G22">
            <v>8.8880143088054808E-5</v>
          </cell>
          <cell r="H22">
            <v>-9.9111198569119558E-3</v>
          </cell>
          <cell r="I22">
            <v>-1.0000000000000009E-2</v>
          </cell>
          <cell r="J22">
            <v>-3.6951983298538771E-4</v>
          </cell>
          <cell r="K22">
            <v>-1.4525770051845112E-2</v>
          </cell>
          <cell r="L22">
            <v>-1.4650020466643765E-3</v>
          </cell>
          <cell r="M22">
            <v>3.7145688800793719E-3</v>
          </cell>
          <cell r="N22">
            <v>2.3135186960694387E-3</v>
          </cell>
          <cell r="O22">
            <v>-5.8880516684597375E-4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  <cell r="E23" t="e">
            <v>#N/A</v>
          </cell>
          <cell r="F23">
            <v>0.89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  <cell r="E26" t="e">
            <v>#N/A</v>
          </cell>
          <cell r="F26">
            <v>0.82</v>
          </cell>
          <cell r="G26">
            <v>0</v>
          </cell>
          <cell r="H26">
            <v>2.3563485348560575E-2</v>
          </cell>
          <cell r="I26">
            <v>2.0000000000000018E-2</v>
          </cell>
          <cell r="J26">
            <v>0</v>
          </cell>
          <cell r="K26">
            <v>0</v>
          </cell>
          <cell r="L26">
            <v>0</v>
          </cell>
          <cell r="M26">
            <v>6.4435759648267315E-3</v>
          </cell>
          <cell r="N26">
            <v>3.8164026095060758E-3</v>
          </cell>
          <cell r="O26">
            <v>2.27903682719548E-3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 t="e">
            <v>#N/A</v>
          </cell>
          <cell r="F28">
            <v>0.84</v>
          </cell>
          <cell r="G28">
            <v>0</v>
          </cell>
          <cell r="H28">
            <v>-2.0551608744779792E-2</v>
          </cell>
          <cell r="I28">
            <v>-2.0000000000000018E-2</v>
          </cell>
          <cell r="J28">
            <v>0</v>
          </cell>
          <cell r="K28">
            <v>-5.803959753326815E-3</v>
          </cell>
          <cell r="L28">
            <v>7.858861267040385E-4</v>
          </cell>
          <cell r="M28">
            <v>0</v>
          </cell>
          <cell r="N28">
            <v>0</v>
          </cell>
          <cell r="O28">
            <v>-8.2551210428304933E-3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0.91</v>
          </cell>
          <cell r="E37" t="e">
            <v>#N/A</v>
          </cell>
          <cell r="F37">
            <v>0.92</v>
          </cell>
          <cell r="G37">
            <v>0</v>
          </cell>
          <cell r="H37">
            <v>-9.2637366182002027E-3</v>
          </cell>
          <cell r="I37">
            <v>-1.0000000000000009E-2</v>
          </cell>
          <cell r="J37">
            <v>0</v>
          </cell>
          <cell r="K37">
            <v>-3.1971986730558125E-3</v>
          </cell>
          <cell r="L37">
            <v>-4.384905660377603E-3</v>
          </cell>
          <cell r="M37">
            <v>-1.4629080118692352E-3</v>
          </cell>
          <cell r="N37">
            <v>7.3215164943399866E-4</v>
          </cell>
          <cell r="O37">
            <v>1.8404009252117272E-3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0.87</v>
          </cell>
          <cell r="G38">
            <v>0</v>
          </cell>
          <cell r="H38">
            <v>-1.7953204764207521E-2</v>
          </cell>
          <cell r="I38">
            <v>-2.0000000000000018E-2</v>
          </cell>
          <cell r="J38">
            <v>0</v>
          </cell>
          <cell r="K38">
            <v>-1.5973466981132157E-2</v>
          </cell>
          <cell r="L38">
            <v>-1.9797377830753637E-3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C43">
            <v>0</v>
          </cell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0.93</v>
          </cell>
          <cell r="E44" t="e">
            <v>#N/A</v>
          </cell>
          <cell r="F44">
            <v>0.93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  <cell r="E45">
            <v>0.8577097974369573</v>
          </cell>
          <cell r="F45">
            <v>0.88</v>
          </cell>
          <cell r="G45">
            <v>2.7562635902972366E-3</v>
          </cell>
          <cell r="H45">
            <v>-7.2437364097027611E-3</v>
          </cell>
          <cell r="I45">
            <v>-1.0000000000000009E-2</v>
          </cell>
          <cell r="J45">
            <v>-1.2290202563042696E-3</v>
          </cell>
          <cell r="K45">
            <v>-1.2437882607130636E-3</v>
          </cell>
          <cell r="L45">
            <v>-1.7233691164330379E-3</v>
          </cell>
          <cell r="M45">
            <v>-9.1774891774868425E-4</v>
          </cell>
          <cell r="N45">
            <v>1.7437379576111245E-3</v>
          </cell>
          <cell r="O45">
            <v>6.0485651214110543E-4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  <cell r="E46">
            <v>0.90247933884297504</v>
          </cell>
          <cell r="F46">
            <v>0.92</v>
          </cell>
          <cell r="G46">
            <v>-1.198711437598865E-4</v>
          </cell>
          <cell r="H46">
            <v>-2.0119871143759918E-2</v>
          </cell>
          <cell r="I46">
            <v>-2.0000000000000018E-2</v>
          </cell>
          <cell r="J46">
            <v>2.4793388429750207E-4</v>
          </cell>
          <cell r="K46">
            <v>0</v>
          </cell>
          <cell r="L46">
            <v>0</v>
          </cell>
          <cell r="M46">
            <v>-2.815763546797623E-3</v>
          </cell>
          <cell r="N46">
            <v>-1.1180487804875684E-3</v>
          </cell>
          <cell r="O46">
            <v>-2.9093678598652862E-4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0.89</v>
          </cell>
          <cell r="E47">
            <v>0.89123711340206191</v>
          </cell>
          <cell r="F47">
            <v>0.92</v>
          </cell>
          <cell r="G47">
            <v>4.3302451410581755E-3</v>
          </cell>
          <cell r="H47">
            <v>-2.5669754858941841E-2</v>
          </cell>
          <cell r="I47">
            <v>-3.0000000000000027E-2</v>
          </cell>
          <cell r="J47">
            <v>1.2371134020618956E-4</v>
          </cell>
          <cell r="K47">
            <v>-3.9758860065765012E-3</v>
          </cell>
          <cell r="L47">
            <v>-5.2217607973426786E-3</v>
          </cell>
          <cell r="M47">
            <v>0</v>
          </cell>
          <cell r="N47">
            <v>0</v>
          </cell>
          <cell r="O47">
            <v>-3.042366691015408E-3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0.92</v>
          </cell>
          <cell r="E48" t="e">
            <v>#N/A</v>
          </cell>
          <cell r="F48">
            <v>0.92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0.83</v>
          </cell>
          <cell r="E50" t="e">
            <v>#N/A</v>
          </cell>
          <cell r="F50">
            <v>0.86</v>
          </cell>
          <cell r="G50">
            <v>0</v>
          </cell>
          <cell r="H50">
            <v>-2.70626726008012E-2</v>
          </cell>
          <cell r="I50">
            <v>-3.0000000000000027E-2</v>
          </cell>
          <cell r="J50">
            <v>0</v>
          </cell>
          <cell r="K50">
            <v>-1.7046937607326864E-2</v>
          </cell>
          <cell r="L50">
            <v>-2.406091370558661E-3</v>
          </cell>
          <cell r="M50">
            <v>0</v>
          </cell>
          <cell r="N50">
            <v>0</v>
          </cell>
          <cell r="O50">
            <v>1.4675052410902947E-4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0.94</v>
          </cell>
          <cell r="G51">
            <v>0</v>
          </cell>
          <cell r="H51">
            <v>-5.9952462496131072E-3</v>
          </cell>
          <cell r="I51">
            <v>-9.9999999999998979E-3</v>
          </cell>
          <cell r="J51">
            <v>0</v>
          </cell>
          <cell r="K51">
            <v>-1.1233616037009009E-3</v>
          </cell>
          <cell r="L51">
            <v>1.1102230246251566E-17</v>
          </cell>
          <cell r="M51">
            <v>-1.3943734015344211E-3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  <cell r="E53">
            <v>0.86920821114369506</v>
          </cell>
          <cell r="F53">
            <v>0.9</v>
          </cell>
          <cell r="G53">
            <v>-2.7540287060774382E-3</v>
          </cell>
          <cell r="H53">
            <v>-1.2754028706077437E-2</v>
          </cell>
          <cell r="I53">
            <v>-1.0000000000000009E-2</v>
          </cell>
          <cell r="J53">
            <v>-2.0791788856304948E-3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1.1191827468784333E-3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0.88</v>
          </cell>
          <cell r="E54" t="e">
            <v>#N/A</v>
          </cell>
          <cell r="F54">
            <v>0.9</v>
          </cell>
          <cell r="G54">
            <v>0</v>
          </cell>
          <cell r="H54" t="e">
            <v>#VALUE!</v>
          </cell>
          <cell r="I54">
            <v>-2.0000000000000018E-2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-3.433501078360979E-3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>
            <v>0.8584195283409185</v>
          </cell>
          <cell r="F58">
            <v>0.88</v>
          </cell>
          <cell r="G58">
            <v>3.9146248499536407E-3</v>
          </cell>
          <cell r="H58">
            <v>-6.0853751500464133E-3</v>
          </cell>
          <cell r="I58">
            <v>-1.0000000000000009E-2</v>
          </cell>
          <cell r="J58">
            <v>-1.1580471659081494E-3</v>
          </cell>
          <cell r="K58">
            <v>1.52945481156197E-4</v>
          </cell>
          <cell r="L58">
            <v>1.5295629820048285E-3</v>
          </cell>
          <cell r="M58">
            <v>-1.3760765550239196E-3</v>
          </cell>
          <cell r="N58">
            <v>-4.5660546350199229E-3</v>
          </cell>
          <cell r="O58">
            <v>1.2616753150482053E-3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-3.3357452966715885E-3</v>
          </cell>
          <cell r="I62">
            <v>0</v>
          </cell>
          <cell r="J62">
            <v>0</v>
          </cell>
          <cell r="K62">
            <v>-8.3574529667158621E-4</v>
          </cell>
          <cell r="L62">
            <v>-2.5000000000000022E-3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  <cell r="E63" t="e">
            <v>#N/A</v>
          </cell>
          <cell r="F63">
            <v>0.9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  <cell r="E64">
            <v>0.9032651284283848</v>
          </cell>
          <cell r="F64">
            <v>0.94</v>
          </cell>
          <cell r="G64">
            <v>-4.686643166105009E-3</v>
          </cell>
          <cell r="H64">
            <v>-1.4686643166104896E-2</v>
          </cell>
          <cell r="I64">
            <v>-9.9999999999998979E-3</v>
          </cell>
          <cell r="J64">
            <v>-2.6734871571615251E-3</v>
          </cell>
          <cell r="K64">
            <v>0</v>
          </cell>
          <cell r="L64">
            <v>-2.630520332313735E-3</v>
          </cell>
          <cell r="M64">
            <v>0</v>
          </cell>
          <cell r="N64">
            <v>-4.7188755020028951E-4</v>
          </cell>
          <cell r="O64">
            <v>-1.4653156664058421E-4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  <cell r="E65" t="e">
            <v>#N/A</v>
          </cell>
          <cell r="F65">
            <v>0.89</v>
          </cell>
          <cell r="G65">
            <v>0</v>
          </cell>
          <cell r="H65">
            <v>-1.3741403554377356E-2</v>
          </cell>
          <cell r="I65">
            <v>-1.0000000000000009E-2</v>
          </cell>
          <cell r="J65">
            <v>0</v>
          </cell>
          <cell r="K65">
            <v>-4.8791899441342663E-3</v>
          </cell>
          <cell r="L65">
            <v>-4.8429319371729789E-3</v>
          </cell>
          <cell r="M65">
            <v>2.8855421686751039E-3</v>
          </cell>
          <cell r="N65">
            <v>4.6905472636819771E-3</v>
          </cell>
          <cell r="O65">
            <v>-2.6507708856221002E-3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C21" sqref="C21"/>
    </sheetView>
  </sheetViews>
  <sheetFormatPr baseColWidth="10" defaultColWidth="8.83203125" defaultRowHeight="12" x14ac:dyDescent="0"/>
  <cols>
    <col min="2" max="2" width="14.33203125" bestFit="1" customWidth="1"/>
    <col min="3" max="3" width="11.33203125" bestFit="1" customWidth="1"/>
    <col min="4" max="4" width="11.5" bestFit="1" customWidth="1"/>
    <col min="6" max="6" width="9.5" customWidth="1"/>
    <col min="7" max="7" width="9.83203125" customWidth="1"/>
    <col min="8" max="8" width="6.5" bestFit="1" customWidth="1"/>
    <col min="9" max="9" width="7.6640625" style="26" customWidth="1"/>
    <col min="10" max="10" width="0.1640625" style="27" customWidth="1"/>
    <col min="11" max="11" width="9.1640625" hidden="1" customWidth="1"/>
    <col min="12" max="12" width="0.33203125" hidden="1" customWidth="1"/>
    <col min="13" max="13" width="4.33203125" hidden="1" customWidth="1"/>
    <col min="16" max="16" width="17" customWidth="1"/>
    <col min="19" max="19" width="10.1640625" bestFit="1" customWidth="1"/>
  </cols>
  <sheetData>
    <row r="1" spans="1:26" ht="17">
      <c r="A1" s="1" t="s">
        <v>6</v>
      </c>
      <c r="D1" s="2"/>
      <c r="E1" s="3"/>
      <c r="F1" s="4"/>
      <c r="G1" s="3"/>
      <c r="H1" s="17"/>
      <c r="I1" s="17"/>
      <c r="J1" s="22"/>
      <c r="K1" s="12"/>
    </row>
    <row r="2" spans="1:26">
      <c r="A2" s="5"/>
      <c r="D2" s="15">
        <v>0</v>
      </c>
      <c r="E2" s="3"/>
      <c r="F2" s="4"/>
      <c r="G2" s="3"/>
      <c r="H2" s="17"/>
      <c r="I2" s="17"/>
      <c r="J2" s="22"/>
      <c r="K2" s="12"/>
    </row>
    <row r="3" spans="1:26" ht="29.25" customHeight="1">
      <c r="A3" s="14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  <c r="N3" s="69"/>
      <c r="O3" s="69"/>
      <c r="P3" s="70"/>
      <c r="Q3" s="69"/>
      <c r="U3" s="69"/>
      <c r="V3" s="70"/>
      <c r="W3" s="69"/>
      <c r="X3" s="69"/>
      <c r="Y3" s="69"/>
    </row>
    <row r="4" spans="1:26" ht="12.75" customHeight="1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1.5405092592592593E-2</v>
      </c>
      <c r="E4" s="3">
        <f t="shared" ref="E4:E16" si="0">(+D4-$D$2)*24*60</f>
        <v>22.183333333333334</v>
      </c>
      <c r="F4" s="11">
        <v>0.92</v>
      </c>
      <c r="G4" s="3">
        <f t="shared" ref="G4:G13" si="1">+F4*E4</f>
        <v>20.408666666666669</v>
      </c>
      <c r="H4" s="17">
        <f t="shared" ref="H4:H13" si="2">RANK(G4,$G$4:$G$25,1)</f>
        <v>12</v>
      </c>
      <c r="I4" s="17">
        <f t="shared" ref="I4:I13" si="3">RANK(E4,$E$4:$E$25,1)</f>
        <v>7</v>
      </c>
      <c r="J4" s="22">
        <f t="shared" ref="J4:J16" si="4">+$G$4/E4</f>
        <v>0.92</v>
      </c>
      <c r="K4" s="12">
        <f>(+J4-VLOOKUP($A4,[1]Sheet1!$A$3:$O$91,6,FALSE))*0.1</f>
        <v>0</v>
      </c>
      <c r="L4" s="16"/>
      <c r="N4" s="71"/>
      <c r="O4" s="82"/>
      <c r="P4" s="82"/>
      <c r="Q4" s="82"/>
      <c r="R4" s="82"/>
      <c r="S4" s="74"/>
      <c r="T4" s="69"/>
      <c r="U4" s="71"/>
      <c r="V4" s="71"/>
      <c r="W4" s="71"/>
      <c r="X4" s="71"/>
      <c r="Y4" s="71"/>
      <c r="Z4" s="71"/>
    </row>
    <row r="5" spans="1:26" ht="12.75" customHeight="1">
      <c r="A5" s="5">
        <v>74</v>
      </c>
      <c r="B5" t="str">
        <f>VLOOKUP($A5,[1]Sheet1!$A$3:$D$91,2,FALSE)</f>
        <v>Limit</v>
      </c>
      <c r="C5" t="str">
        <f>VLOOKUP($A5,[1]Sheet1!$A$3:$D$91,3,FALSE)</f>
        <v>J Boraston</v>
      </c>
      <c r="D5" s="2">
        <v>1.4131944444444445E-2</v>
      </c>
      <c r="E5" s="3">
        <f t="shared" si="0"/>
        <v>20.350000000000001</v>
      </c>
      <c r="F5" s="11">
        <v>0.89</v>
      </c>
      <c r="G5" s="3">
        <f t="shared" si="1"/>
        <v>18.111500000000003</v>
      </c>
      <c r="H5" s="17">
        <f t="shared" si="2"/>
        <v>2</v>
      </c>
      <c r="I5" s="17">
        <f t="shared" si="3"/>
        <v>2</v>
      </c>
      <c r="J5" s="22">
        <f t="shared" si="4"/>
        <v>1.0028828828828829</v>
      </c>
      <c r="K5" s="12">
        <f>(+J5-VLOOKUP($A5,[1]Sheet1!$A$3:$O$91,6,FALSE))*0.1</f>
        <v>1.0288288288288283E-2</v>
      </c>
      <c r="L5" s="16"/>
      <c r="N5" s="71"/>
      <c r="O5" s="82"/>
      <c r="P5" s="82"/>
      <c r="Q5" s="82"/>
      <c r="R5" s="82"/>
      <c r="S5" s="74"/>
      <c r="T5" s="69"/>
      <c r="U5" s="71"/>
      <c r="V5" s="71"/>
      <c r="W5" s="71"/>
      <c r="X5" s="71"/>
      <c r="Y5" s="71"/>
      <c r="Z5" s="71"/>
    </row>
    <row r="6" spans="1:26" ht="12.75" customHeight="1">
      <c r="A6" s="5">
        <v>254</v>
      </c>
      <c r="B6" t="str">
        <f>VLOOKUP($A6,[1]Sheet1!$A$3:$D$91,2,FALSE)</f>
        <v>Wave Dancer</v>
      </c>
      <c r="C6" t="str">
        <f>VLOOKUP($A6,[1]Sheet1!$A$3:$D$91,3,FALSE)</f>
        <v>R Ineson</v>
      </c>
      <c r="D6" s="2">
        <v>1.4398148148148148E-2</v>
      </c>
      <c r="E6" s="3">
        <f t="shared" si="0"/>
        <v>20.733333333333334</v>
      </c>
      <c r="F6" s="11">
        <v>0.89</v>
      </c>
      <c r="G6" s="3">
        <f t="shared" si="1"/>
        <v>18.452666666666669</v>
      </c>
      <c r="H6" s="17">
        <f t="shared" si="2"/>
        <v>5</v>
      </c>
      <c r="I6" s="17">
        <f t="shared" si="3"/>
        <v>3</v>
      </c>
      <c r="J6" s="22">
        <f t="shared" si="4"/>
        <v>0.98434083601286182</v>
      </c>
      <c r="K6" s="12">
        <f>(+J6-VLOOKUP($A6,[1]Sheet1!$A$3:$O$91,6,FALSE))*0.1</f>
        <v>9.4340836012861817E-3</v>
      </c>
      <c r="L6" s="16"/>
      <c r="N6" s="71"/>
      <c r="O6" s="82"/>
      <c r="P6" s="82"/>
      <c r="Q6" s="82"/>
      <c r="R6" s="82"/>
      <c r="S6" s="74"/>
      <c r="T6" s="69"/>
      <c r="U6" s="71"/>
      <c r="V6" s="71"/>
      <c r="W6" s="71"/>
      <c r="X6" s="71"/>
      <c r="Y6" s="71"/>
      <c r="Z6" s="71"/>
    </row>
    <row r="7" spans="1:26" ht="12.75" customHeight="1">
      <c r="A7" s="5">
        <v>101</v>
      </c>
      <c r="B7" t="str">
        <f>VLOOKUP($A7,[1]Sheet1!$A$3:$D$91,2,FALSE)</f>
        <v>Minty</v>
      </c>
      <c r="C7" t="str">
        <f>VLOOKUP($A7,[1]Sheet1!$A$3:$D$91,3,FALSE)</f>
        <v>H Atkinson</v>
      </c>
      <c r="D7" s="2">
        <v>1.3946759259259258E-2</v>
      </c>
      <c r="E7" s="3">
        <f t="shared" si="0"/>
        <v>20.083333333333332</v>
      </c>
      <c r="F7" s="11">
        <v>0.92</v>
      </c>
      <c r="G7" s="3">
        <f t="shared" si="1"/>
        <v>18.476666666666667</v>
      </c>
      <c r="H7" s="17">
        <f t="shared" si="2"/>
        <v>6</v>
      </c>
      <c r="I7" s="17">
        <f t="shared" si="3"/>
        <v>1</v>
      </c>
      <c r="J7" s="22">
        <f t="shared" si="4"/>
        <v>1.0161991701244815</v>
      </c>
      <c r="K7" s="12">
        <f>(+J7-VLOOKUP($A7,[1]Sheet1!$A$3:$O$91,6,FALSE))*0.1</f>
        <v>9.6199170124481436E-3</v>
      </c>
      <c r="L7" s="16"/>
      <c r="N7" s="71"/>
      <c r="O7" s="82"/>
      <c r="P7" s="82"/>
      <c r="Q7" s="82"/>
      <c r="R7" s="82"/>
      <c r="S7" s="74"/>
      <c r="T7" s="69"/>
      <c r="U7" s="71"/>
      <c r="V7" s="71"/>
      <c r="W7" s="71"/>
      <c r="X7" s="71"/>
      <c r="Y7" s="71"/>
      <c r="Z7" s="71"/>
    </row>
    <row r="8" spans="1:26" ht="12.75" customHeight="1">
      <c r="A8" s="5">
        <v>75</v>
      </c>
      <c r="B8" t="str">
        <f>VLOOKUP($A8,[1]Sheet1!$A$3:$D$91,2,FALSE)</f>
        <v>Cracklin Rosie</v>
      </c>
      <c r="C8" t="str">
        <f>VLOOKUP($A8,[1]Sheet1!$A$3:$D$91,3,FALSE)</f>
        <v>C Bridges</v>
      </c>
      <c r="D8" s="2">
        <v>1.4710648148148148E-2</v>
      </c>
      <c r="E8" s="3">
        <f t="shared" si="0"/>
        <v>21.183333333333334</v>
      </c>
      <c r="F8" s="11">
        <v>0.86</v>
      </c>
      <c r="G8" s="3">
        <f t="shared" si="1"/>
        <v>18.217666666666666</v>
      </c>
      <c r="H8" s="17">
        <f t="shared" si="2"/>
        <v>3</v>
      </c>
      <c r="I8" s="17">
        <f t="shared" si="3"/>
        <v>5</v>
      </c>
      <c r="J8" s="22">
        <f t="shared" si="4"/>
        <v>0.96343036978756891</v>
      </c>
      <c r="K8" s="12">
        <f>(+J8-VLOOKUP($A8,[1]Sheet1!$A$3:$O$91,6,FALSE))*0.1</f>
        <v>1.0343036978756893E-2</v>
      </c>
      <c r="L8" s="16"/>
      <c r="N8" s="71"/>
      <c r="O8" s="82"/>
      <c r="P8" s="82"/>
      <c r="Q8" s="82"/>
      <c r="R8" s="82"/>
      <c r="S8" s="74"/>
      <c r="T8" s="69"/>
      <c r="U8" s="71"/>
      <c r="V8" s="71"/>
      <c r="W8" s="71"/>
      <c r="X8" s="71"/>
      <c r="Y8" s="71"/>
      <c r="Z8" s="71"/>
    </row>
    <row r="9" spans="1:26" ht="12.75" customHeight="1">
      <c r="A9" s="5">
        <v>521</v>
      </c>
      <c r="B9" t="str">
        <f>VLOOKUP($A9,[1]Sheet1!$A$3:$D$91,2,FALSE)</f>
        <v>Mistress Overdone</v>
      </c>
      <c r="C9" t="str">
        <f>VLOOKUP($A9,[1]Sheet1!$A$3:$D$91,3,FALSE)</f>
        <v>R Mackay</v>
      </c>
      <c r="D9" s="2">
        <v>1.4594907407407405E-2</v>
      </c>
      <c r="E9" s="3">
        <f t="shared" si="0"/>
        <v>21.016666666666666</v>
      </c>
      <c r="F9" s="11">
        <v>0.86</v>
      </c>
      <c r="G9" s="3">
        <f t="shared" si="1"/>
        <v>18.074333333333332</v>
      </c>
      <c r="H9" s="17">
        <f t="shared" si="2"/>
        <v>1</v>
      </c>
      <c r="I9" s="17">
        <f t="shared" si="3"/>
        <v>4</v>
      </c>
      <c r="J9" s="22">
        <f t="shared" si="4"/>
        <v>0.97107057890563064</v>
      </c>
      <c r="K9" s="12">
        <f>(+J9-VLOOKUP($A9,[1]Sheet1!$A$3:$O$91,6,FALSE))*0.1</f>
        <v>1.1107057890563066E-2</v>
      </c>
      <c r="L9" s="16"/>
      <c r="N9" s="71"/>
      <c r="O9" s="82"/>
      <c r="P9" s="82"/>
      <c r="Q9" s="82"/>
      <c r="R9" s="82"/>
      <c r="S9" s="74"/>
      <c r="T9" s="69"/>
      <c r="U9" s="71"/>
      <c r="V9" s="71"/>
      <c r="W9" s="71"/>
      <c r="X9" s="71"/>
      <c r="Y9" s="71"/>
      <c r="Z9" s="71"/>
    </row>
    <row r="10" spans="1:26" ht="12.75" customHeight="1">
      <c r="A10" s="5">
        <v>107</v>
      </c>
      <c r="B10" t="str">
        <f>VLOOKUP($A10,[1]Sheet1!$A$3:$D$91,2,FALSE)</f>
        <v>By Golly</v>
      </c>
      <c r="C10" t="str">
        <f>VLOOKUP($A10,[1]Sheet1!$A$3:$D$91,3,FALSE)</f>
        <v>G Bird</v>
      </c>
      <c r="D10" s="2">
        <v>1.5046296296296295E-2</v>
      </c>
      <c r="E10" s="3">
        <f t="shared" si="0"/>
        <v>21.666666666666668</v>
      </c>
      <c r="F10" s="11">
        <v>0.87</v>
      </c>
      <c r="G10" s="3">
        <f t="shared" si="1"/>
        <v>18.850000000000001</v>
      </c>
      <c r="H10" s="17">
        <f t="shared" si="2"/>
        <v>7</v>
      </c>
      <c r="I10" s="17">
        <f t="shared" si="3"/>
        <v>6</v>
      </c>
      <c r="J10" s="22">
        <f t="shared" si="4"/>
        <v>0.94193846153846161</v>
      </c>
      <c r="K10" s="12">
        <f>(+J10-VLOOKUP($A10,[1]Sheet1!$A$3:$O$91,6,FALSE))*0.1</f>
        <v>6.1938461538461609E-3</v>
      </c>
      <c r="L10" s="16"/>
      <c r="N10" s="71"/>
      <c r="O10" s="82"/>
      <c r="P10" s="82"/>
      <c r="Q10" s="82"/>
      <c r="R10" s="82"/>
      <c r="S10" s="74"/>
      <c r="T10" s="69"/>
      <c r="U10" s="71"/>
      <c r="V10" s="71"/>
      <c r="W10" s="71"/>
      <c r="X10" s="71"/>
      <c r="Y10" s="71"/>
      <c r="Z10" s="71"/>
    </row>
    <row r="11" spans="1:26" ht="12.75" customHeight="1">
      <c r="A11" s="5">
        <v>29</v>
      </c>
      <c r="B11" t="str">
        <f>VLOOKUP($A11,[1]Sheet1!$A$3:$D$91,2,FALSE)</f>
        <v>Wild Child</v>
      </c>
      <c r="C11" t="str">
        <f>VLOOKUP($A11,[1]Sheet1!$A$3:$D$91,3,FALSE)</f>
        <v>T Bird</v>
      </c>
      <c r="D11" s="2">
        <v>1.5497685185185186E-2</v>
      </c>
      <c r="E11" s="3">
        <f t="shared" si="0"/>
        <v>22.316666666666666</v>
      </c>
      <c r="F11" s="11">
        <v>0.88</v>
      </c>
      <c r="G11" s="3">
        <f t="shared" si="1"/>
        <v>19.638666666666666</v>
      </c>
      <c r="H11" s="17">
        <f t="shared" si="2"/>
        <v>10</v>
      </c>
      <c r="I11" s="17">
        <f t="shared" si="3"/>
        <v>8</v>
      </c>
      <c r="J11" s="22">
        <f t="shared" si="4"/>
        <v>0.91450336071695304</v>
      </c>
      <c r="K11" s="12"/>
      <c r="L11" s="16"/>
      <c r="N11" s="71"/>
      <c r="O11" s="82"/>
      <c r="P11" s="82"/>
      <c r="Q11" s="82"/>
      <c r="R11" s="82"/>
      <c r="S11" s="74"/>
      <c r="T11" s="69"/>
      <c r="U11" s="71"/>
      <c r="V11" s="71"/>
      <c r="W11" s="71"/>
      <c r="X11" s="71"/>
      <c r="Y11" s="71"/>
      <c r="Z11" s="71"/>
    </row>
    <row r="12" spans="1:26" ht="12.75" customHeight="1">
      <c r="A12" s="5">
        <v>322</v>
      </c>
      <c r="B12" t="str">
        <f>VLOOKUP($A12,[1]Sheet1!$A$3:$D$91,2,FALSE)</f>
        <v>Victoria</v>
      </c>
      <c r="C12" t="str">
        <f>VLOOKUP($A12,[1]Sheet1!$A$3:$D$91,3,FALSE)</f>
        <v>P Stokell</v>
      </c>
      <c r="D12" s="2">
        <v>1.5752314814814813E-2</v>
      </c>
      <c r="E12" s="3">
        <f t="shared" si="0"/>
        <v>22.68333333333333</v>
      </c>
      <c r="F12" s="11">
        <v>0.87</v>
      </c>
      <c r="G12" s="3">
        <f t="shared" si="1"/>
        <v>19.734499999999997</v>
      </c>
      <c r="H12" s="17">
        <f t="shared" si="2"/>
        <v>11</v>
      </c>
      <c r="I12" s="17">
        <f t="shared" si="3"/>
        <v>9</v>
      </c>
      <c r="J12" s="22">
        <f t="shared" si="4"/>
        <v>0.89972079353416623</v>
      </c>
      <c r="K12" s="12"/>
      <c r="L12" s="16"/>
      <c r="N12" s="71"/>
      <c r="O12" s="82"/>
      <c r="P12" s="82"/>
      <c r="Q12" s="82"/>
      <c r="R12" s="82"/>
      <c r="S12" s="74"/>
      <c r="T12" s="69"/>
      <c r="U12" s="71"/>
      <c r="V12" s="71"/>
      <c r="W12" s="71"/>
      <c r="X12" s="71"/>
      <c r="Y12" s="71"/>
      <c r="Z12" s="71"/>
    </row>
    <row r="13" spans="1:26" ht="12.75" customHeight="1">
      <c r="A13" s="5">
        <v>141</v>
      </c>
      <c r="B13" t="str">
        <f>VLOOKUP($A13,[1]Sheet1!$A$3:$D$91,2,FALSE)</f>
        <v>Ripple</v>
      </c>
      <c r="C13" t="str">
        <f>VLOOKUP($A13,[1]Sheet1!$A$3:$D$91,3,FALSE)</f>
        <v>D McKellar</v>
      </c>
      <c r="D13" s="2">
        <v>1.5879629629629629E-2</v>
      </c>
      <c r="E13" s="3">
        <f t="shared" si="0"/>
        <v>22.866666666666664</v>
      </c>
      <c r="F13" s="11">
        <v>0.83</v>
      </c>
      <c r="G13" s="3">
        <f t="shared" si="1"/>
        <v>18.979333333333329</v>
      </c>
      <c r="H13" s="17">
        <f t="shared" si="2"/>
        <v>8</v>
      </c>
      <c r="I13" s="17">
        <f t="shared" si="3"/>
        <v>10</v>
      </c>
      <c r="J13" s="22">
        <f t="shared" si="4"/>
        <v>0.89250728862973783</v>
      </c>
      <c r="K13" s="12"/>
      <c r="L13" s="16"/>
      <c r="N13" s="71"/>
      <c r="O13" s="82"/>
      <c r="P13" s="82"/>
      <c r="Q13" s="82"/>
      <c r="R13" s="82"/>
      <c r="S13" s="74"/>
      <c r="T13" s="69"/>
      <c r="U13" s="71"/>
      <c r="V13" s="71"/>
      <c r="W13" s="71"/>
      <c r="X13" s="71"/>
      <c r="Y13" s="71"/>
      <c r="Z13" s="71"/>
    </row>
    <row r="14" spans="1:26" ht="12.75" customHeight="1">
      <c r="A14" s="5">
        <v>318</v>
      </c>
      <c r="B14" t="str">
        <f>VLOOKUP($A14,[1]Sheet1!$A$3:$D$91,2,FALSE)</f>
        <v>Rain Dog</v>
      </c>
      <c r="C14" t="str">
        <f>VLOOKUP($A14,[1]Sheet1!$A$3:$D$91,3,FALSE)</f>
        <v>T Park</v>
      </c>
      <c r="D14" s="2">
        <v>1.59375E-2</v>
      </c>
      <c r="E14" s="3">
        <f t="shared" si="0"/>
        <v>22.95</v>
      </c>
      <c r="F14" s="11">
        <v>0.85</v>
      </c>
      <c r="G14" s="3">
        <f t="shared" ref="G14:G16" si="5">+F14*E14</f>
        <v>19.5075</v>
      </c>
      <c r="H14" s="17">
        <f t="shared" ref="H14:H16" si="6">RANK(G14,$G$4:$G$25,1)</f>
        <v>9</v>
      </c>
      <c r="I14" s="17">
        <f t="shared" ref="I14:I16" si="7">RANK(E14,$E$4:$E$25,1)</f>
        <v>11</v>
      </c>
      <c r="J14" s="22">
        <f t="shared" si="4"/>
        <v>0.88926652142338425</v>
      </c>
      <c r="K14" s="12"/>
      <c r="N14" s="71"/>
      <c r="O14" s="82"/>
      <c r="P14" s="82"/>
      <c r="Q14" s="82"/>
      <c r="R14" s="82"/>
      <c r="S14" s="74"/>
      <c r="T14" s="69"/>
      <c r="U14" s="71"/>
      <c r="V14" s="71"/>
      <c r="W14" s="71"/>
      <c r="X14" s="71"/>
      <c r="Y14" s="71"/>
      <c r="Z14" s="71"/>
    </row>
    <row r="15" spans="1:26">
      <c r="A15" s="5">
        <v>307</v>
      </c>
      <c r="B15" t="str">
        <f>VLOOKUP($A15,[1]Sheet1!$A$3:$D$91,2,FALSE)</f>
        <v>Zephere</v>
      </c>
      <c r="C15" t="str">
        <f>VLOOKUP($A15,[1]Sheet1!$A$3:$D$91,3,FALSE)</f>
        <v>C Bridges</v>
      </c>
      <c r="D15" s="2">
        <v>1.6307870370370372E-2</v>
      </c>
      <c r="E15" s="3">
        <f t="shared" si="0"/>
        <v>23.483333333333334</v>
      </c>
      <c r="F15" s="11">
        <v>0.78</v>
      </c>
      <c r="G15" s="3">
        <f t="shared" si="5"/>
        <v>18.317</v>
      </c>
      <c r="H15" s="17">
        <f t="shared" si="6"/>
        <v>4</v>
      </c>
      <c r="I15" s="17">
        <f t="shared" si="7"/>
        <v>12</v>
      </c>
      <c r="J15" s="22">
        <f t="shared" si="4"/>
        <v>0.86907026259758702</v>
      </c>
      <c r="K15" s="12"/>
    </row>
    <row r="16" spans="1:26">
      <c r="A16" s="5">
        <v>39</v>
      </c>
      <c r="B16" t="str">
        <f>VLOOKUP($A16,[1]Sheet1!$A$3:$D$91,2,FALSE)</f>
        <v>Windbag II</v>
      </c>
      <c r="C16" t="s">
        <v>48</v>
      </c>
      <c r="D16" s="2">
        <v>1.7233796296296296E-2</v>
      </c>
      <c r="E16" s="3">
        <f t="shared" si="0"/>
        <v>24.816666666666666</v>
      </c>
      <c r="F16" s="11">
        <v>0.85</v>
      </c>
      <c r="G16" s="3">
        <f t="shared" si="5"/>
        <v>21.094166666666666</v>
      </c>
      <c r="H16" s="17">
        <f t="shared" si="6"/>
        <v>13</v>
      </c>
      <c r="I16" s="17">
        <f t="shared" si="7"/>
        <v>13</v>
      </c>
      <c r="J16" s="27">
        <f t="shared" si="4"/>
        <v>0.82237743451981205</v>
      </c>
    </row>
    <row r="19" spans="6:6">
      <c r="F19" s="11" t="e">
        <f>VLOOKUP(A19,[1]Sheet1!$A$3:$D$70,4)</f>
        <v>#N/A</v>
      </c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5" sqref="B5:L5"/>
    </sheetView>
  </sheetViews>
  <sheetFormatPr baseColWidth="10" defaultColWidth="8.83203125" defaultRowHeight="12" x14ac:dyDescent="0"/>
  <cols>
    <col min="6" max="6" width="9.5" customWidth="1"/>
    <col min="7" max="7" width="10" customWidth="1"/>
    <col min="10" max="10" width="9.6640625" customWidth="1"/>
  </cols>
  <sheetData>
    <row r="1" spans="1:11" ht="17">
      <c r="A1" s="1" t="s">
        <v>21</v>
      </c>
      <c r="D1" s="2"/>
      <c r="E1" s="3"/>
      <c r="F1" s="4"/>
      <c r="G1" s="3"/>
      <c r="H1" s="17"/>
      <c r="I1" s="17"/>
      <c r="J1" s="22"/>
      <c r="K1" s="12"/>
    </row>
    <row r="2" spans="1:11">
      <c r="A2" s="5"/>
      <c r="D2" s="15">
        <v>0.61597222222222225</v>
      </c>
      <c r="E2" s="3"/>
      <c r="F2" s="4"/>
      <c r="G2" s="3"/>
      <c r="H2" s="17"/>
      <c r="I2" s="17"/>
      <c r="J2" s="22"/>
      <c r="K2" s="12"/>
    </row>
    <row r="3" spans="1:11" ht="24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>
      <c r="A4" s="5"/>
      <c r="D4" s="2"/>
      <c r="E4" s="3"/>
      <c r="F4" s="4"/>
      <c r="G4" s="3"/>
      <c r="H4" s="17"/>
      <c r="I4" s="17"/>
      <c r="J4" s="22"/>
      <c r="K4" s="12"/>
    </row>
    <row r="5" spans="1:11">
      <c r="B5" t="e">
        <f>VLOOKUP($A5,[2]Sheet1!$A$3:$D$91,2,FALSE)</f>
        <v>#N/A</v>
      </c>
      <c r="C5" t="e">
        <f>VLOOKUP($A5,[2]Sheet1!$A$3:$D$91,3,FALSE)</f>
        <v>#N/A</v>
      </c>
      <c r="D5" s="2">
        <v>0.54895833333333333</v>
      </c>
      <c r="E5" s="3">
        <f t="shared" ref="E5" si="0">(+D5-$D$2)*24*60</f>
        <v>-96.500000000000057</v>
      </c>
      <c r="F5" s="11" t="e">
        <f>VLOOKUP($A5,[2]Sheet1!$A$3:$D$93,4,FALSE)</f>
        <v>#N/A</v>
      </c>
      <c r="G5" s="3" t="e">
        <f>+F5*E5</f>
        <v>#N/A</v>
      </c>
      <c r="H5" s="17" t="e">
        <f>RANK(G5,$G$5:$G$31,1)</f>
        <v>#N/A</v>
      </c>
      <c r="I5" s="17">
        <f>RANK(E5,$E$5:$E$31,1)</f>
        <v>1</v>
      </c>
      <c r="J5" s="22" t="e">
        <f t="shared" ref="J5" si="1">+$G$5/E5</f>
        <v>#N/A</v>
      </c>
      <c r="K5" s="12" t="e">
        <f>(+J5-VLOOKUP($A5,[2]Sheet1!$A$3:$O$91,6,FALSE))*0.1</f>
        <v>#N/A</v>
      </c>
    </row>
    <row r="6" spans="1:11">
      <c r="A6" s="5"/>
      <c r="D6" s="2"/>
      <c r="E6" s="3"/>
      <c r="F6" s="11"/>
      <c r="G6" s="3"/>
      <c r="H6" s="17"/>
      <c r="I6" s="17"/>
      <c r="J6" s="22"/>
      <c r="K6" s="12"/>
    </row>
    <row r="7" spans="1:11">
      <c r="A7" s="5"/>
      <c r="D7" s="2"/>
      <c r="E7" s="3"/>
      <c r="F7" s="11"/>
      <c r="G7" s="3"/>
      <c r="H7" s="17"/>
      <c r="I7" s="17"/>
      <c r="J7" s="22"/>
      <c r="K7" s="12"/>
    </row>
    <row r="8" spans="1:11">
      <c r="A8" s="5"/>
      <c r="D8" s="2"/>
      <c r="E8" s="3"/>
      <c r="F8" s="11"/>
      <c r="G8" s="3"/>
      <c r="H8" s="17"/>
      <c r="I8" s="17"/>
      <c r="J8" s="22"/>
      <c r="K8" s="12"/>
    </row>
    <row r="9" spans="1:11">
      <c r="A9" s="5"/>
      <c r="D9" s="2"/>
      <c r="E9" s="3"/>
      <c r="F9" s="11"/>
      <c r="G9" s="3"/>
      <c r="H9" s="17"/>
      <c r="I9" s="17"/>
      <c r="J9" s="22"/>
      <c r="K9" s="12"/>
    </row>
    <row r="10" spans="1:11">
      <c r="A10" s="5"/>
      <c r="D10" s="2"/>
      <c r="E10" s="3"/>
      <c r="F10" s="11"/>
      <c r="G10" s="3"/>
      <c r="H10" s="17"/>
      <c r="I10" s="17"/>
      <c r="J10" s="22"/>
      <c r="K10" s="12"/>
    </row>
    <row r="11" spans="1:11">
      <c r="A11" s="5"/>
      <c r="D11" s="2"/>
      <c r="E11" s="3"/>
      <c r="F11" s="11"/>
      <c r="G11" s="3"/>
      <c r="H11" s="17"/>
      <c r="I11" s="17"/>
      <c r="J11" s="22"/>
      <c r="K11" s="12"/>
    </row>
    <row r="12" spans="1:11">
      <c r="A12" s="5"/>
      <c r="D12" s="2"/>
      <c r="E12" s="3"/>
      <c r="F12" s="11"/>
      <c r="G12" s="3"/>
      <c r="H12" s="17"/>
      <c r="I12" s="17"/>
      <c r="J12" s="22"/>
      <c r="K12" s="12"/>
    </row>
    <row r="13" spans="1:11">
      <c r="A13" s="5"/>
      <c r="D13" s="2"/>
      <c r="E13" s="3"/>
      <c r="F13" s="11"/>
      <c r="G13" s="3"/>
      <c r="H13" s="17"/>
      <c r="I13" s="17"/>
      <c r="J13" s="22"/>
      <c r="K13" s="12"/>
    </row>
    <row r="14" spans="1:11">
      <c r="A14" s="5"/>
      <c r="D14" s="2"/>
      <c r="E14" s="3"/>
      <c r="F14" s="11"/>
      <c r="G14" s="3"/>
      <c r="H14" s="17"/>
      <c r="I14" s="17"/>
      <c r="J14" s="22"/>
      <c r="K14" s="12"/>
    </row>
    <row r="15" spans="1:11">
      <c r="A15" s="5"/>
      <c r="D15" s="2"/>
      <c r="E15" s="3"/>
      <c r="F15" s="11"/>
      <c r="G15" s="3"/>
      <c r="H15" s="17"/>
      <c r="I15" s="17"/>
      <c r="J15" s="22"/>
      <c r="K15" s="12"/>
    </row>
    <row r="16" spans="1:11">
      <c r="A16" s="5"/>
      <c r="D16" s="2"/>
      <c r="E16" s="3"/>
      <c r="F16" s="11"/>
      <c r="G16" s="3"/>
      <c r="H16" s="17"/>
      <c r="I16" s="17"/>
      <c r="J16" s="22"/>
      <c r="K16" s="12"/>
    </row>
    <row r="17" spans="1:11">
      <c r="A17" s="5"/>
      <c r="D17" s="2"/>
      <c r="E17" s="3"/>
      <c r="F17" s="11"/>
      <c r="G17" s="3"/>
      <c r="H17" s="17"/>
      <c r="I17" s="17"/>
      <c r="J17" s="22"/>
      <c r="K17" s="12"/>
    </row>
    <row r="18" spans="1:11">
      <c r="A18" s="5"/>
      <c r="D18" s="2"/>
      <c r="E18" s="3"/>
      <c r="F18" s="11"/>
      <c r="G18" s="3"/>
      <c r="H18" s="17"/>
      <c r="I18" s="17"/>
      <c r="J18" s="22"/>
      <c r="K18" s="12"/>
    </row>
    <row r="19" spans="1:11">
      <c r="A19" s="5"/>
      <c r="D19" s="2"/>
      <c r="E19" s="3"/>
      <c r="F19" s="11"/>
      <c r="G19" s="3"/>
      <c r="H19" s="17"/>
      <c r="I19" s="17"/>
      <c r="J19" s="22"/>
      <c r="K19" s="12"/>
    </row>
    <row r="20" spans="1:11">
      <c r="A20" s="5"/>
      <c r="D20" s="2"/>
      <c r="E20" s="3"/>
      <c r="F20" s="11"/>
      <c r="G20" s="3"/>
      <c r="H20" s="17"/>
      <c r="I20" s="17"/>
      <c r="J20" s="22"/>
      <c r="K20" s="12"/>
    </row>
    <row r="21" spans="1:11">
      <c r="A21" s="5"/>
      <c r="D21" s="2"/>
      <c r="E21" s="3"/>
      <c r="F21" s="11"/>
      <c r="G21" s="3"/>
      <c r="H21" s="17"/>
      <c r="I21" s="17"/>
      <c r="J21" s="22"/>
      <c r="K21" s="12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M70"/>
  <sheetViews>
    <sheetView tabSelected="1" topLeftCell="D1" zoomScale="150" zoomScaleNormal="150" zoomScalePageLayoutView="150" workbookViewId="0">
      <selection activeCell="D40" sqref="D40"/>
    </sheetView>
  </sheetViews>
  <sheetFormatPr baseColWidth="10" defaultColWidth="8.83203125" defaultRowHeight="14" x14ac:dyDescent="0"/>
  <cols>
    <col min="1" max="1" width="5.5" hidden="1" customWidth="1"/>
    <col min="2" max="2" width="5.33203125" style="61" customWidth="1"/>
    <col min="3" max="3" width="16.5" style="62" bestFit="1" customWidth="1"/>
    <col min="4" max="4" width="12.1640625" style="62" bestFit="1" customWidth="1"/>
    <col min="5" max="5" width="6.1640625" style="61" bestFit="1" customWidth="1"/>
    <col min="6" max="6" width="6.5" style="63" bestFit="1" customWidth="1"/>
    <col min="7" max="7" width="6.1640625" style="61" bestFit="1" customWidth="1"/>
    <col min="8" max="8" width="6.5" style="63" bestFit="1" customWidth="1"/>
    <col min="9" max="9" width="6.1640625" style="61" customWidth="1"/>
    <col min="10" max="10" width="6.5" style="63" customWidth="1"/>
    <col min="11" max="11" width="6.1640625" style="61" customWidth="1"/>
    <col min="12" max="12" width="7.83203125" style="63" customWidth="1"/>
    <col min="13" max="13" width="5.83203125" style="61" customWidth="1"/>
    <col min="14" max="14" width="7.1640625" style="63" customWidth="1"/>
    <col min="15" max="15" width="6.33203125" style="61" customWidth="1"/>
    <col min="16" max="16" width="6.83203125" style="61" customWidth="1"/>
    <col min="17" max="17" width="5.5" style="61" customWidth="1"/>
    <col min="18" max="18" width="6.5" style="61" customWidth="1"/>
    <col min="19" max="19" width="5.5" style="61" customWidth="1"/>
    <col min="20" max="20" width="7.1640625" style="61" customWidth="1"/>
    <col min="21" max="21" width="5.83203125" style="61" customWidth="1"/>
    <col min="22" max="22" width="7" style="61" customWidth="1"/>
    <col min="23" max="23" width="3.5" style="61" hidden="1" customWidth="1"/>
    <col min="24" max="24" width="2.5" style="61" hidden="1" customWidth="1"/>
    <col min="25" max="25" width="8.83203125" style="61"/>
    <col min="26" max="26" width="9.1640625" style="61" customWidth="1"/>
    <col min="27" max="27" width="8.6640625" style="61" customWidth="1"/>
    <col min="28" max="28" width="5" style="37" hidden="1" customWidth="1"/>
    <col min="29" max="29" width="6" style="37" hidden="1" customWidth="1"/>
    <col min="30" max="30" width="6.33203125" style="37" hidden="1" customWidth="1"/>
    <col min="31" max="31" width="6.5" style="37" hidden="1" customWidth="1"/>
    <col min="32" max="32" width="7.33203125" style="37" hidden="1" customWidth="1"/>
    <col min="33" max="33" width="5.83203125" style="37" hidden="1" customWidth="1"/>
    <col min="34" max="34" width="6.33203125" style="37" hidden="1" customWidth="1"/>
    <col min="35" max="35" width="4.83203125" style="37" hidden="1" customWidth="1"/>
    <col min="36" max="36" width="7.5" style="37" hidden="1" customWidth="1"/>
    <col min="37" max="37" width="3.5" style="37" hidden="1" customWidth="1"/>
    <col min="38" max="38" width="6.33203125" style="37" hidden="1" customWidth="1"/>
    <col min="39" max="16384" width="8.83203125" style="37"/>
  </cols>
  <sheetData>
    <row r="1" spans="1:39">
      <c r="B1" s="106" t="s">
        <v>43</v>
      </c>
      <c r="C1" s="107"/>
      <c r="D1" s="108"/>
      <c r="E1" s="31"/>
      <c r="F1" s="32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9">
      <c r="B2" s="38"/>
      <c r="C2" s="39"/>
      <c r="D2" s="40"/>
      <c r="E2" s="104" t="s">
        <v>24</v>
      </c>
      <c r="F2" s="109"/>
      <c r="G2" s="104" t="s">
        <v>25</v>
      </c>
      <c r="H2" s="110"/>
      <c r="I2" s="104" t="s">
        <v>26</v>
      </c>
      <c r="J2" s="109"/>
      <c r="K2" s="111" t="s">
        <v>27</v>
      </c>
      <c r="L2" s="109"/>
      <c r="M2" s="104" t="s">
        <v>28</v>
      </c>
      <c r="N2" s="109"/>
      <c r="O2" s="104" t="s">
        <v>29</v>
      </c>
      <c r="P2" s="105"/>
      <c r="Q2" s="104" t="s">
        <v>30</v>
      </c>
      <c r="R2" s="105"/>
      <c r="S2" s="104" t="s">
        <v>31</v>
      </c>
      <c r="T2" s="105"/>
      <c r="U2" s="104" t="s">
        <v>32</v>
      </c>
      <c r="V2" s="105"/>
      <c r="W2" s="104" t="s">
        <v>33</v>
      </c>
      <c r="X2" s="105"/>
      <c r="Y2" s="29"/>
      <c r="Z2" s="30" t="s">
        <v>22</v>
      </c>
      <c r="AA2" s="41" t="s">
        <v>23</v>
      </c>
    </row>
    <row r="3" spans="1:39">
      <c r="B3" s="42" t="s">
        <v>34</v>
      </c>
      <c r="C3" s="72" t="s">
        <v>35</v>
      </c>
      <c r="D3" s="43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41</v>
      </c>
      <c r="AA3" s="50" t="s">
        <v>36</v>
      </c>
    </row>
    <row r="4" spans="1:39" ht="14" hidden="1" customHeight="1">
      <c r="A4">
        <f t="shared" ref="A4:A6" si="0">IF(SUM(E4:X4)=0,0,1)</f>
        <v>0</v>
      </c>
      <c r="B4" s="5">
        <v>4</v>
      </c>
      <c r="C4" s="58" t="str">
        <f>VLOOKUP($B4,[1]Sheet1!$A$3:$D$92,2,FALSE)</f>
        <v>Why</v>
      </c>
      <c r="D4" s="59" t="str">
        <f>VLOOKUP($B4,[1]Sheet1!$A$3:$D$92,3,FALSE)</f>
        <v>J Proko</v>
      </c>
      <c r="E4" s="52" t="str">
        <f>IF(ISNA(VLOOKUP($B4,'Race 1'!$A$4:$I$24,9,FALSE)),"DNC",VLOOKUP($B4,'Race 1'!$A$4:$I$24,9,FALSE))</f>
        <v>DNC</v>
      </c>
      <c r="F4" s="53">
        <f t="shared" ref="F4:F6" si="1">IF(AND(E4&lt;50,E4&gt;0),400/(E4+3),IF(E4="DNF",400/(E$70+4),0))</f>
        <v>0</v>
      </c>
      <c r="G4" s="54" t="str">
        <f>IF(ISNA(VLOOKUP($B4,'Race 2'!$A$4:$I$22,9,FALSE)),"DNC",VLOOKUP($B4,'Race 2'!$A$4:$I$22,9,FALSE))</f>
        <v>DNC</v>
      </c>
      <c r="H4" s="53">
        <f t="shared" ref="H4:H6" si="2">IF(AND(G4&lt;50,G4&gt;0),400/(G4+3),IF(G4="DNF",400/(G$70+4),0))</f>
        <v>0</v>
      </c>
      <c r="I4" s="54" t="str">
        <f>IF(ISNA(VLOOKUP($B4,'Race 3'!$A$4:$I$29,9,FALSE)),"DNC",VLOOKUP($B4,'Race 3'!$A$4:$I$29,9,FALSE))</f>
        <v>DNC</v>
      </c>
      <c r="J4" s="53">
        <f t="shared" ref="J4:J6" si="3">IF(AND(I4&lt;50,I4&gt;0),400/(I4+3),IF(I4="DNF",400/(I$70+4),0))</f>
        <v>0</v>
      </c>
      <c r="K4" s="54" t="str">
        <f>IF(ISNA(VLOOKUP($B4,'Race 4'!$A$4:$I$35,9,FALSE)),"DNC",VLOOKUP($B4,'Race 4'!$A$4:$I$35,9,FALSE))</f>
        <v>DNC</v>
      </c>
      <c r="L4" s="53">
        <f t="shared" ref="L4:L6" si="4">IF(AND(K4&lt;50,K4&gt;0),400/(K4+3),IF(K4="DNF",400/(K$70+4),0))</f>
        <v>0</v>
      </c>
      <c r="M4" s="54" t="str">
        <f>IF(ISNA(VLOOKUP($B4,'Race 5'!$A$4:$I$27,9,FALSE)),"DNC",VLOOKUP($B4,'Race 5'!$A$4:$I$27,9,FALSE))</f>
        <v>DNC</v>
      </c>
      <c r="N4" s="53">
        <f t="shared" ref="N4:N6" si="5">IF(AND(M4&lt;50,M4&gt;0),400/(M4+3),IF(M4="DNF",400/(M$70+4),0))</f>
        <v>0</v>
      </c>
      <c r="O4" s="54" t="str">
        <f>IF(ISNA(VLOOKUP($B4,'Race 6'!$A$4:$I$35,9,FALSE)),"DNC",VLOOKUP($B4,'Race 6'!$A$4:$I$35,9,FALSE))</f>
        <v>DNC</v>
      </c>
      <c r="P4" s="53">
        <f t="shared" ref="P4:P6" si="6">IF(AND(O4&lt;50,O4&gt;0),400/(O4+3),IF(O4="DNF",400/(O$70+4),0))</f>
        <v>0</v>
      </c>
      <c r="Q4" s="54" t="str">
        <f>IF(ISNA(VLOOKUP($B4,'Race 7'!$A$4:$I$28,9,FALSE)),"DNC",VLOOKUP($B4,'Race 7'!$A$4:$I$28,9,FALSE))</f>
        <v>DNC</v>
      </c>
      <c r="R4" s="53">
        <f t="shared" ref="R4:R6" si="7">IF(AND(Q4&lt;50,Q4&gt;0),400/(Q4+3),IF(Q4="DNF",400/(Q$70+4),0))</f>
        <v>0</v>
      </c>
      <c r="S4" s="54" t="str">
        <f>IF(ISNA(VLOOKUP($B4,'Race 8'!$A$4:$I$23,9,FALSE)),"DNC",VLOOKUP($B4,'Race 8'!$A$4:$I$23,9,FALSE))</f>
        <v>DNC</v>
      </c>
      <c r="T4" s="53">
        <f t="shared" ref="T4:T6" si="8">IF(AND(S4&lt;50,S4&gt;0),400/(S4+3),IF(S4="DNF",400/(S$70+4),0))</f>
        <v>0</v>
      </c>
      <c r="U4" s="54" t="str">
        <f>IF(ISNA(VLOOKUP($B4,'Race 9'!$A$4:$I$34,9,FALSE)),"DNC",VLOOKUP($B4,'Race 9'!$A$4:$I$34,9,FALSE))</f>
        <v>DNC</v>
      </c>
      <c r="V4" s="53">
        <f t="shared" ref="V4:V6" si="9">IF(AND(U4&lt;50,U4&gt;0),400/(U4+3),IF(U4="DNF",400/(U$70+4),0))</f>
        <v>0</v>
      </c>
      <c r="W4" s="54" t="str">
        <f>IF(ISNA(VLOOKUP($B4,'Race 10'!$A$5:$I$35,9,FALSE)),"DNC",VLOOKUP($B4,'Race 10'!$A$5:$I$35,9,FALSE))</f>
        <v>DNC</v>
      </c>
      <c r="X4" s="53">
        <f t="shared" ref="X4:X6" si="10">IF(AND(W4&lt;50,W4&gt;0),400/(W4+3),IF(W4="DNF",400/(W$70+4),0))</f>
        <v>0</v>
      </c>
      <c r="Y4" s="55">
        <f t="shared" ref="Y4:Y6" si="11">+X4+V4+T4+R4+P4+N4+L4+J4+H4+F4</f>
        <v>0</v>
      </c>
      <c r="Z4" s="56">
        <f t="shared" ref="Z4:Z6" si="12">+Y4-AB4</f>
        <v>0</v>
      </c>
      <c r="AA4" s="57">
        <f t="shared" ref="AA4:AA6" si="13">RANK(Z4,$Z$4:$Z$68,0)</f>
        <v>23</v>
      </c>
      <c r="AB4" s="37">
        <f t="shared" ref="AB4:AB6" si="14">SMALL(AC4:AJ4,2)+MIN(AC4:AJ4)</f>
        <v>0</v>
      </c>
      <c r="AC4" s="37">
        <f t="shared" ref="AC4:AC6" si="15">+F4</f>
        <v>0</v>
      </c>
      <c r="AD4" s="37">
        <f t="shared" ref="AD4:AD6" si="16">+H4</f>
        <v>0</v>
      </c>
      <c r="AE4" s="37">
        <f t="shared" ref="AE4:AE6" si="17">+J4</f>
        <v>0</v>
      </c>
      <c r="AF4" s="37">
        <f t="shared" ref="AF4:AF6" si="18">+L4</f>
        <v>0</v>
      </c>
      <c r="AG4" s="37">
        <f t="shared" ref="AG4:AG6" si="19">+N4</f>
        <v>0</v>
      </c>
      <c r="AH4" s="37">
        <f t="shared" ref="AH4:AH6" si="20">+P4</f>
        <v>0</v>
      </c>
      <c r="AI4" s="37">
        <f t="shared" ref="AI4:AI6" si="21">+R4</f>
        <v>0</v>
      </c>
      <c r="AJ4" s="37">
        <f t="shared" ref="AJ4:AJ6" si="22">+T4</f>
        <v>0</v>
      </c>
      <c r="AK4" s="37">
        <f t="shared" ref="AK4:AK6" si="23">+V4</f>
        <v>0</v>
      </c>
      <c r="AL4" s="37">
        <f t="shared" ref="AL4:AL6" si="24">+X4</f>
        <v>0</v>
      </c>
      <c r="AM4" s="60"/>
    </row>
    <row r="5" spans="1:39" customFormat="1" ht="14" hidden="1" customHeight="1">
      <c r="A5">
        <f t="shared" si="0"/>
        <v>0</v>
      </c>
      <c r="B5" s="5" t="s">
        <v>38</v>
      </c>
      <c r="C5" s="58" t="str">
        <f>VLOOKUP($B5,[1]Sheet1!$A$3:$D$92,2,FALSE)</f>
        <v>Why</v>
      </c>
      <c r="D5" s="59" t="str">
        <f>VLOOKUP($B5,[1]Sheet1!$A$3:$D$92,3,FALSE)</f>
        <v>R Proko</v>
      </c>
      <c r="E5" s="52" t="str">
        <f>IF(ISNA(VLOOKUP($B5,'Race 1'!$A$4:$I$24,9,FALSE)),"DNC",VLOOKUP($B5,'Race 1'!$A$4:$I$24,9,FALSE))</f>
        <v>DNC</v>
      </c>
      <c r="F5" s="53">
        <f t="shared" si="1"/>
        <v>0</v>
      </c>
      <c r="G5" s="54" t="str">
        <f>IF(ISNA(VLOOKUP($B5,'Race 2'!$A$4:$I$22,9,FALSE)),"DNC",VLOOKUP($B5,'Race 2'!$A$4:$I$22,9,FALSE))</f>
        <v>DNC</v>
      </c>
      <c r="H5" s="53">
        <f t="shared" si="2"/>
        <v>0</v>
      </c>
      <c r="I5" s="54" t="str">
        <f>IF(ISNA(VLOOKUP($B5,'Race 3'!$A$4:$I$29,9,FALSE)),"DNC",VLOOKUP($B5,'Race 3'!$A$4:$I$29,9,FALSE))</f>
        <v>DNC</v>
      </c>
      <c r="J5" s="53">
        <f t="shared" si="3"/>
        <v>0</v>
      </c>
      <c r="K5" s="54" t="str">
        <f>IF(ISNA(VLOOKUP($B5,'Race 4'!$A$4:$I$35,9,FALSE)),"DNC",VLOOKUP($B5,'Race 4'!$A$4:$I$35,9,FALSE))</f>
        <v>DNC</v>
      </c>
      <c r="L5" s="53">
        <f t="shared" si="4"/>
        <v>0</v>
      </c>
      <c r="M5" s="54" t="str">
        <f>IF(ISNA(VLOOKUP($B5,'Race 5'!$A$4:$I$27,9,FALSE)),"DNC",VLOOKUP($B5,'Race 5'!$A$4:$I$27,9,FALSE))</f>
        <v>DNC</v>
      </c>
      <c r="N5" s="53">
        <f t="shared" si="5"/>
        <v>0</v>
      </c>
      <c r="O5" s="54" t="str">
        <f>IF(ISNA(VLOOKUP($B5,'Race 6'!$A$4:$I$35,9,FALSE)),"DNC",VLOOKUP($B5,'Race 6'!$A$4:$I$35,9,FALSE))</f>
        <v>DNC</v>
      </c>
      <c r="P5" s="53">
        <f t="shared" si="6"/>
        <v>0</v>
      </c>
      <c r="Q5" s="54" t="str">
        <f>IF(ISNA(VLOOKUP($B5,'Race 7'!$A$4:$I$28,9,FALSE)),"DNC",VLOOKUP($B5,'Race 7'!$A$4:$I$28,9,FALSE))</f>
        <v>DNC</v>
      </c>
      <c r="R5" s="53">
        <f t="shared" si="7"/>
        <v>0</v>
      </c>
      <c r="S5" s="54" t="str">
        <f>IF(ISNA(VLOOKUP($B5,'Race 8'!$A$4:$I$23,9,FALSE)),"DNC",VLOOKUP($B5,'Race 8'!$A$4:$I$23,9,FALSE))</f>
        <v>DNC</v>
      </c>
      <c r="T5" s="53">
        <f t="shared" si="8"/>
        <v>0</v>
      </c>
      <c r="U5" s="54" t="str">
        <f>IF(ISNA(VLOOKUP($B5,'Race 9'!$A$4:$I$34,9,FALSE)),"DNC",VLOOKUP($B5,'Race 9'!$A$4:$I$34,9,FALSE))</f>
        <v>DNC</v>
      </c>
      <c r="V5" s="53">
        <f t="shared" si="9"/>
        <v>0</v>
      </c>
      <c r="W5" s="54" t="str">
        <f>IF(ISNA(VLOOKUP($B5,'Race 10'!$A$5:$I$35,9,FALSE)),"DNC",VLOOKUP($B5,'Race 10'!$A$5:$I$35,9,FALSE))</f>
        <v>DNC</v>
      </c>
      <c r="X5" s="53">
        <f t="shared" si="10"/>
        <v>0</v>
      </c>
      <c r="Y5" s="55">
        <f t="shared" si="11"/>
        <v>0</v>
      </c>
      <c r="Z5" s="56">
        <f t="shared" si="12"/>
        <v>0</v>
      </c>
      <c r="AA5" s="57">
        <f t="shared" si="13"/>
        <v>23</v>
      </c>
      <c r="AB5" s="37">
        <f t="shared" si="14"/>
        <v>0</v>
      </c>
      <c r="AC5" s="37">
        <f t="shared" si="15"/>
        <v>0</v>
      </c>
      <c r="AD5" s="37">
        <f t="shared" si="16"/>
        <v>0</v>
      </c>
      <c r="AE5" s="37">
        <f t="shared" si="17"/>
        <v>0</v>
      </c>
      <c r="AF5" s="37">
        <f t="shared" si="18"/>
        <v>0</v>
      </c>
      <c r="AG5" s="37">
        <f t="shared" si="19"/>
        <v>0</v>
      </c>
      <c r="AH5" s="37">
        <f t="shared" si="20"/>
        <v>0</v>
      </c>
      <c r="AI5" s="37">
        <f t="shared" si="21"/>
        <v>0</v>
      </c>
      <c r="AJ5" s="37">
        <f t="shared" si="22"/>
        <v>0</v>
      </c>
      <c r="AK5" s="37">
        <f t="shared" si="23"/>
        <v>0</v>
      </c>
      <c r="AL5" s="37">
        <f t="shared" si="24"/>
        <v>0</v>
      </c>
    </row>
    <row r="6" spans="1:39" customFormat="1" ht="14" hidden="1" customHeight="1">
      <c r="A6">
        <f t="shared" si="0"/>
        <v>0</v>
      </c>
      <c r="B6" s="5">
        <v>19</v>
      </c>
      <c r="C6" s="58" t="str">
        <f>VLOOKUP($B6,[1]Sheet1!$A$3:$D$92,2,FALSE)</f>
        <v>Athena</v>
      </c>
      <c r="D6" s="59" t="str">
        <f>VLOOKUP($B6,[1]Sheet1!$A$3:$D$92,3,FALSE)</f>
        <v>R Davies</v>
      </c>
      <c r="E6" s="52" t="str">
        <f>IF(ISNA(VLOOKUP($B6,'Race 1'!$A$4:$I$24,9,FALSE)),"DNC",VLOOKUP($B6,'Race 1'!$A$4:$I$24,9,FALSE))</f>
        <v>DNC</v>
      </c>
      <c r="F6" s="53">
        <f t="shared" si="1"/>
        <v>0</v>
      </c>
      <c r="G6" s="54" t="str">
        <f>IF(ISNA(VLOOKUP($B6,'Race 2'!$A$4:$I$22,9,FALSE)),"DNC",VLOOKUP($B6,'Race 2'!$A$4:$I$22,9,FALSE))</f>
        <v>DNC</v>
      </c>
      <c r="H6" s="53">
        <f t="shared" si="2"/>
        <v>0</v>
      </c>
      <c r="I6" s="54" t="str">
        <f>IF(ISNA(VLOOKUP($B6,'Race 3'!$A$4:$I$29,9,FALSE)),"DNC",VLOOKUP($B6,'Race 3'!$A$4:$I$29,9,FALSE))</f>
        <v>DNC</v>
      </c>
      <c r="J6" s="53">
        <f t="shared" si="3"/>
        <v>0</v>
      </c>
      <c r="K6" s="54" t="str">
        <f>IF(ISNA(VLOOKUP($B6,'Race 4'!$A$4:$I$35,9,FALSE)),"DNC",VLOOKUP($B6,'Race 4'!$A$4:$I$35,9,FALSE))</f>
        <v>DNC</v>
      </c>
      <c r="L6" s="53">
        <f t="shared" si="4"/>
        <v>0</v>
      </c>
      <c r="M6" s="54" t="str">
        <f>IF(ISNA(VLOOKUP($B6,'Race 5'!$A$4:$I$27,9,FALSE)),"DNC",VLOOKUP($B6,'Race 5'!$A$4:$I$27,9,FALSE))</f>
        <v>DNC</v>
      </c>
      <c r="N6" s="53">
        <f t="shared" si="5"/>
        <v>0</v>
      </c>
      <c r="O6" s="54" t="str">
        <f>IF(ISNA(VLOOKUP($B6,'Race 6'!$A$4:$I$35,9,FALSE)),"DNC",VLOOKUP($B6,'Race 6'!$A$4:$I$35,9,FALSE))</f>
        <v>DNC</v>
      </c>
      <c r="P6" s="53">
        <f t="shared" si="6"/>
        <v>0</v>
      </c>
      <c r="Q6" s="54" t="str">
        <f>IF(ISNA(VLOOKUP($B6,'Race 7'!$A$4:$I$28,9,FALSE)),"DNC",VLOOKUP($B6,'Race 7'!$A$4:$I$28,9,FALSE))</f>
        <v>DNC</v>
      </c>
      <c r="R6" s="53">
        <f t="shared" si="7"/>
        <v>0</v>
      </c>
      <c r="S6" s="54" t="str">
        <f>IF(ISNA(VLOOKUP($B6,'Race 8'!$A$4:$I$23,9,FALSE)),"DNC",VLOOKUP($B6,'Race 8'!$A$4:$I$23,9,FALSE))</f>
        <v>DNC</v>
      </c>
      <c r="T6" s="53">
        <f t="shared" si="8"/>
        <v>0</v>
      </c>
      <c r="U6" s="54" t="str">
        <f>IF(ISNA(VLOOKUP($B6,'Race 9'!$A$4:$I$34,9,FALSE)),"DNC",VLOOKUP($B6,'Race 9'!$A$4:$I$34,9,FALSE))</f>
        <v>DNC</v>
      </c>
      <c r="V6" s="53">
        <f t="shared" si="9"/>
        <v>0</v>
      </c>
      <c r="W6" s="54" t="str">
        <f>IF(ISNA(VLOOKUP($B6,'Race 10'!$A$5:$I$35,9,FALSE)),"DNC",VLOOKUP($B6,'Race 10'!$A$5:$I$35,9,FALSE))</f>
        <v>DNC</v>
      </c>
      <c r="X6" s="53">
        <f t="shared" si="10"/>
        <v>0</v>
      </c>
      <c r="Y6" s="55">
        <f t="shared" si="11"/>
        <v>0</v>
      </c>
      <c r="Z6" s="56">
        <f t="shared" si="12"/>
        <v>0</v>
      </c>
      <c r="AA6" s="57">
        <f t="shared" si="13"/>
        <v>23</v>
      </c>
      <c r="AB6" s="37">
        <f t="shared" si="14"/>
        <v>0</v>
      </c>
      <c r="AC6" s="37">
        <f t="shared" si="15"/>
        <v>0</v>
      </c>
      <c r="AD6" s="37">
        <f t="shared" si="16"/>
        <v>0</v>
      </c>
      <c r="AE6" s="37">
        <f t="shared" si="17"/>
        <v>0</v>
      </c>
      <c r="AF6" s="37">
        <f t="shared" si="18"/>
        <v>0</v>
      </c>
      <c r="AG6" s="37">
        <f t="shared" si="19"/>
        <v>0</v>
      </c>
      <c r="AH6" s="37">
        <f t="shared" si="20"/>
        <v>0</v>
      </c>
      <c r="AI6" s="37">
        <f t="shared" si="21"/>
        <v>0</v>
      </c>
      <c r="AJ6" s="37">
        <f t="shared" si="22"/>
        <v>0</v>
      </c>
      <c r="AK6" s="37">
        <f t="shared" si="23"/>
        <v>0</v>
      </c>
      <c r="AL6" s="37">
        <f t="shared" si="24"/>
        <v>0</v>
      </c>
    </row>
    <row r="7" spans="1:39" customFormat="1">
      <c r="A7">
        <f t="shared" ref="A7:A38" si="25">IF(SUM(E7:X7)=0,0,1)</f>
        <v>1</v>
      </c>
      <c r="B7" s="58">
        <v>101</v>
      </c>
      <c r="C7" s="58" t="str">
        <f>VLOOKUP($B7,[1]Sheet1!$A$3:$D$92,2,FALSE)</f>
        <v>Minty</v>
      </c>
      <c r="D7" s="59" t="str">
        <f>VLOOKUP($B7,[1]Sheet1!$A$3:$D$92,3,FALSE)</f>
        <v>H Atkinson</v>
      </c>
      <c r="E7" s="52">
        <f>IF(ISNA(VLOOKUP($B7,'Race 1'!$A$4:$I$24,9,FALSE)),"DNC",VLOOKUP($B7,'Race 1'!$A$4:$I$24,9,FALSE))</f>
        <v>1</v>
      </c>
      <c r="F7" s="53">
        <f t="shared" ref="F7:F38" si="26">IF(AND(E7&lt;50,E7&gt;0),400/(E7+3),IF(E7="DNF",400/(E$70+4),0))</f>
        <v>100</v>
      </c>
      <c r="G7" s="54">
        <f>IF(ISNA(VLOOKUP($B7,'Race 2'!$A$4:$I$22,9,FALSE)),"DNC",VLOOKUP($B7,'Race 2'!$A$4:$I$22,9,FALSE))</f>
        <v>1</v>
      </c>
      <c r="H7" s="53">
        <f t="shared" ref="H7:H38" si="27">IF(AND(G7&lt;50,G7&gt;0),400/(G7+3),IF(G7="DNF",400/(G$70+4),0))</f>
        <v>100</v>
      </c>
      <c r="I7" s="54">
        <f>IF(ISNA(VLOOKUP($B7,'Race 3'!$A$4:$I$29,9,FALSE)),"DNC",VLOOKUP($B7,'Race 3'!$A$4:$I$29,9,FALSE))</f>
        <v>2</v>
      </c>
      <c r="J7" s="53">
        <f t="shared" ref="J7:J38" si="28">IF(AND(I7&lt;50,I7&gt;0),400/(I7+3),IF(I7="DNF",400/(I$70+4),0))</f>
        <v>80</v>
      </c>
      <c r="K7" s="54">
        <f>IF(ISNA(VLOOKUP($B7,'Race 4'!$A$4:$I$35,9,FALSE)),"DNC",VLOOKUP($B7,'Race 4'!$A$4:$I$35,9,FALSE))</f>
        <v>1</v>
      </c>
      <c r="L7" s="53">
        <f t="shared" ref="L7:L38" si="29">IF(AND(K7&lt;50,K7&gt;0),400/(K7+3),IF(K7="DNF",400/(K$70+4),0))</f>
        <v>100</v>
      </c>
      <c r="M7" s="54">
        <f>IF(ISNA(VLOOKUP($B7,'Race 5'!$A$4:$I$27,9,FALSE)),"DNC",VLOOKUP($B7,'Race 5'!$A$4:$I$27,9,FALSE))</f>
        <v>1</v>
      </c>
      <c r="N7" s="53">
        <f t="shared" ref="N7:N38" si="30">IF(AND(M7&lt;50,M7&gt;0),400/(M7+3),IF(M7="DNF",400/(M$70+4),0))</f>
        <v>100</v>
      </c>
      <c r="O7" s="54">
        <f>IF(ISNA(VLOOKUP($B7,'Race 6'!$A$4:$I$35,9,FALSE)),"DNC",VLOOKUP($B7,'Race 6'!$A$4:$I$35,9,FALSE))</f>
        <v>1</v>
      </c>
      <c r="P7" s="53">
        <f t="shared" ref="P7:P38" si="31">IF(AND(O7&lt;50,O7&gt;0),400/(O7+3),IF(O7="DNF",400/(O$70+4),0))</f>
        <v>100</v>
      </c>
      <c r="Q7" s="54">
        <f>IF(ISNA(VLOOKUP($B7,'Race 7'!$A$4:$I$28,9,FALSE)),"DNC",VLOOKUP($B7,'Race 7'!$A$4:$I$28,9,FALSE))</f>
        <v>2</v>
      </c>
      <c r="R7" s="53">
        <f t="shared" ref="R7:R38" si="32">IF(AND(Q7&lt;50,Q7&gt;0),400/(Q7+3),IF(Q7="DNF",400/(Q$70+4),0))</f>
        <v>80</v>
      </c>
      <c r="S7" s="54" t="str">
        <f>IF(ISNA(VLOOKUP($B7,'Race 8'!$A$4:$I$23,9,FALSE)),"DNC",VLOOKUP($B7,'Race 8'!$A$4:$I$23,9,FALSE))</f>
        <v>DNC</v>
      </c>
      <c r="T7" s="53">
        <f t="shared" ref="T7:T38" si="33">IF(AND(S7&lt;50,S7&gt;0),400/(S7+3),IF(S7="DNF",400/(S$70+4),0))</f>
        <v>0</v>
      </c>
      <c r="U7" s="54" t="str">
        <f>IF(ISNA(VLOOKUP($B7,'Race 9'!$A$4:$I$34,9,FALSE)),"DNC",VLOOKUP($B7,'Race 9'!$A$4:$I$34,9,FALSE))</f>
        <v>DNC</v>
      </c>
      <c r="V7" s="53">
        <f t="shared" ref="V7:V38" si="34">IF(AND(U7&lt;50,U7&gt;0),400/(U7+3),IF(U7="DNF",400/(U$70+4),0))</f>
        <v>0</v>
      </c>
      <c r="W7" s="54" t="str">
        <f>IF(ISNA(VLOOKUP($B7,'Race 10'!$A$5:$I$35,9,FALSE)),"DNC",VLOOKUP($B7,'Race 10'!$A$5:$I$35,9,FALSE))</f>
        <v>DNC</v>
      </c>
      <c r="X7" s="53">
        <f t="shared" ref="X7:X38" si="35">IF(AND(W7&lt;50,W7&gt;0),400/(W7+3),IF(W7="DNF",400/(W$70+4),0))</f>
        <v>0</v>
      </c>
      <c r="Y7" s="55">
        <f t="shared" ref="Y7:Y38" si="36">+X7+V7+T7+R7+P7+N7+L7+J7+H7+F7</f>
        <v>660</v>
      </c>
      <c r="Z7" s="56">
        <f t="shared" ref="Z7:Z38" si="37">+Y7-AB7</f>
        <v>580</v>
      </c>
      <c r="AA7" s="57">
        <f t="shared" ref="AA7:AA38" si="38">RANK(Z7,$Z$4:$Z$68,0)</f>
        <v>1</v>
      </c>
      <c r="AB7" s="37">
        <f t="shared" ref="AB7:AB38" si="39">SMALL(AC7:AJ7,2)+MIN(AC7:AJ7)</f>
        <v>80</v>
      </c>
      <c r="AC7" s="37">
        <f t="shared" ref="AC7:AC38" si="40">+F7</f>
        <v>100</v>
      </c>
      <c r="AD7" s="37">
        <f t="shared" ref="AD7:AD38" si="41">+H7</f>
        <v>100</v>
      </c>
      <c r="AE7" s="37">
        <f t="shared" ref="AE7:AE38" si="42">+J7</f>
        <v>80</v>
      </c>
      <c r="AF7" s="37">
        <f t="shared" ref="AF7:AF38" si="43">+L7</f>
        <v>100</v>
      </c>
      <c r="AG7" s="37">
        <f t="shared" ref="AG7:AG38" si="44">+N7</f>
        <v>100</v>
      </c>
      <c r="AH7" s="37">
        <f t="shared" ref="AH7:AH38" si="45">+P7</f>
        <v>100</v>
      </c>
      <c r="AI7" s="37">
        <f t="shared" ref="AI7:AI38" si="46">+R7</f>
        <v>80</v>
      </c>
      <c r="AJ7" s="37">
        <f t="shared" ref="AJ7:AJ38" si="47">+T7</f>
        <v>0</v>
      </c>
      <c r="AK7" s="37">
        <f t="shared" ref="AK7:AK38" si="48">+V7</f>
        <v>0</v>
      </c>
      <c r="AL7" s="37">
        <f t="shared" ref="AL7:AL38" si="49">+X7</f>
        <v>0</v>
      </c>
      <c r="AM7" s="37"/>
    </row>
    <row r="8" spans="1:39" customFormat="1" ht="14" hidden="1" customHeight="1">
      <c r="A8">
        <f t="shared" si="25"/>
        <v>0</v>
      </c>
      <c r="B8" s="58">
        <v>31</v>
      </c>
      <c r="C8" s="58" t="str">
        <f>VLOOKUP($B8,[1]Sheet1!$A$3:$D$92,2,FALSE)</f>
        <v>Sayonara</v>
      </c>
      <c r="D8" s="59" t="str">
        <f>VLOOKUP($B8,[1]Sheet1!$A$3:$D$92,3,FALSE)</f>
        <v>M Drake</v>
      </c>
      <c r="E8" s="52" t="str">
        <f>IF(ISNA(VLOOKUP($B8,'Race 1'!$A$4:$I$24,9,FALSE)),"DNC",VLOOKUP($B8,'Race 1'!$A$4:$I$24,9,FALSE))</f>
        <v>DNC</v>
      </c>
      <c r="F8" s="53">
        <f t="shared" si="26"/>
        <v>0</v>
      </c>
      <c r="G8" s="54" t="str">
        <f>IF(ISNA(VLOOKUP($B8,'Race 2'!$A$4:$I$22,9,FALSE)),"DNC",VLOOKUP($B8,'Race 2'!$A$4:$I$22,9,FALSE))</f>
        <v>DNC</v>
      </c>
      <c r="H8" s="53">
        <f t="shared" si="27"/>
        <v>0</v>
      </c>
      <c r="I8" s="54" t="str">
        <f>IF(ISNA(VLOOKUP($B8,'Race 3'!$A$4:$I$29,9,FALSE)),"DNC",VLOOKUP($B8,'Race 3'!$A$4:$I$29,9,FALSE))</f>
        <v>DNC</v>
      </c>
      <c r="J8" s="53">
        <f t="shared" si="28"/>
        <v>0</v>
      </c>
      <c r="K8" s="54" t="str">
        <f>IF(ISNA(VLOOKUP($B8,'Race 4'!$A$4:$I$35,9,FALSE)),"DNC",VLOOKUP($B8,'Race 4'!$A$4:$I$35,9,FALSE))</f>
        <v>DNC</v>
      </c>
      <c r="L8" s="53">
        <f t="shared" si="29"/>
        <v>0</v>
      </c>
      <c r="M8" s="54" t="str">
        <f>IF(ISNA(VLOOKUP($B8,'Race 5'!$A$4:$I$27,9,FALSE)),"DNC",VLOOKUP($B8,'Race 5'!$A$4:$I$27,9,FALSE))</f>
        <v>DNC</v>
      </c>
      <c r="N8" s="53">
        <f t="shared" si="30"/>
        <v>0</v>
      </c>
      <c r="O8" s="54" t="str">
        <f>IF(ISNA(VLOOKUP($B8,'Race 6'!$A$4:$I$35,9,FALSE)),"DNC",VLOOKUP($B8,'Race 6'!$A$4:$I$35,9,FALSE))</f>
        <v>DNC</v>
      </c>
      <c r="P8" s="53">
        <f t="shared" si="31"/>
        <v>0</v>
      </c>
      <c r="Q8" s="54" t="str">
        <f>IF(ISNA(VLOOKUP($B8,'Race 7'!$A$4:$I$28,9,FALSE)),"DNC",VLOOKUP($B8,'Race 7'!$A$4:$I$28,9,FALSE))</f>
        <v>DNC</v>
      </c>
      <c r="R8" s="53">
        <f t="shared" si="32"/>
        <v>0</v>
      </c>
      <c r="S8" s="54" t="str">
        <f>IF(ISNA(VLOOKUP($B8,'Race 8'!$A$4:$I$23,9,FALSE)),"DNC",VLOOKUP($B8,'Race 8'!$A$4:$I$23,9,FALSE))</f>
        <v>DNC</v>
      </c>
      <c r="T8" s="53">
        <f t="shared" si="33"/>
        <v>0</v>
      </c>
      <c r="U8" s="54" t="str">
        <f>IF(ISNA(VLOOKUP($B8,'Race 9'!$A$4:$I$34,9,FALSE)),"DNC",VLOOKUP($B8,'Race 9'!$A$4:$I$34,9,FALSE))</f>
        <v>DNC</v>
      </c>
      <c r="V8" s="53">
        <f t="shared" si="34"/>
        <v>0</v>
      </c>
      <c r="W8" s="54" t="str">
        <f>IF(ISNA(VLOOKUP($B8,'Race 10'!$A$5:$I$35,9,FALSE)),"DNC",VLOOKUP($B8,'Race 10'!$A$5:$I$35,9,FALSE))</f>
        <v>DNC</v>
      </c>
      <c r="X8" s="53">
        <f t="shared" si="35"/>
        <v>0</v>
      </c>
      <c r="Y8" s="55">
        <f t="shared" si="36"/>
        <v>0</v>
      </c>
      <c r="Z8" s="56">
        <f t="shared" si="37"/>
        <v>0</v>
      </c>
      <c r="AA8" s="57">
        <f t="shared" si="38"/>
        <v>23</v>
      </c>
      <c r="AB8" s="37">
        <f t="shared" si="39"/>
        <v>0</v>
      </c>
      <c r="AC8" s="37">
        <f t="shared" si="40"/>
        <v>0</v>
      </c>
      <c r="AD8" s="37">
        <f t="shared" si="41"/>
        <v>0</v>
      </c>
      <c r="AE8" s="37">
        <f t="shared" si="42"/>
        <v>0</v>
      </c>
      <c r="AF8" s="37">
        <f t="shared" si="43"/>
        <v>0</v>
      </c>
      <c r="AG8" s="37">
        <f t="shared" si="44"/>
        <v>0</v>
      </c>
      <c r="AH8" s="37">
        <f t="shared" si="45"/>
        <v>0</v>
      </c>
      <c r="AI8" s="37">
        <f t="shared" si="46"/>
        <v>0</v>
      </c>
      <c r="AJ8" s="37">
        <f t="shared" si="47"/>
        <v>0</v>
      </c>
      <c r="AK8" s="37">
        <f t="shared" si="48"/>
        <v>0</v>
      </c>
      <c r="AL8" s="37">
        <f t="shared" si="49"/>
        <v>0</v>
      </c>
    </row>
    <row r="9" spans="1:39" customFormat="1">
      <c r="A9">
        <f t="shared" si="25"/>
        <v>1</v>
      </c>
      <c r="B9" s="58">
        <v>331</v>
      </c>
      <c r="C9" s="58" t="str">
        <f>VLOOKUP($B9,[1]Sheet1!$A$3:$D$92,2,FALSE)</f>
        <v>Bil</v>
      </c>
      <c r="D9" s="59" t="str">
        <f>VLOOKUP($B9,[1]Sheet1!$A$3:$D$92,3,FALSE)</f>
        <v>D Smith</v>
      </c>
      <c r="E9" s="52">
        <f>IF(ISNA(VLOOKUP($B9,'Race 1'!$A$4:$I$24,9,FALSE)),"DNC",VLOOKUP($B9,'Race 1'!$A$4:$I$24,9,FALSE))</f>
        <v>7</v>
      </c>
      <c r="F9" s="53">
        <f t="shared" si="26"/>
        <v>40</v>
      </c>
      <c r="G9" s="54">
        <f>IF(ISNA(VLOOKUP($B9,'Race 2'!$A$4:$I$22,9,FALSE)),"DNC",VLOOKUP($B9,'Race 2'!$A$4:$I$22,9,FALSE))</f>
        <v>2</v>
      </c>
      <c r="H9" s="53">
        <f t="shared" si="27"/>
        <v>80</v>
      </c>
      <c r="I9" s="54">
        <f>IF(ISNA(VLOOKUP($B9,'Race 3'!$A$4:$I$29,9,FALSE)),"DNC",VLOOKUP($B9,'Race 3'!$A$4:$I$29,9,FALSE))</f>
        <v>1</v>
      </c>
      <c r="J9" s="53">
        <f t="shared" si="28"/>
        <v>100</v>
      </c>
      <c r="K9" s="54">
        <f>IF(ISNA(VLOOKUP($B9,'Race 4'!$A$4:$I$35,9,FALSE)),"DNC",VLOOKUP($B9,'Race 4'!$A$4:$I$35,9,FALSE))</f>
        <v>2</v>
      </c>
      <c r="L9" s="53">
        <f t="shared" si="29"/>
        <v>80</v>
      </c>
      <c r="M9" s="54">
        <f>IF(ISNA(VLOOKUP($B9,'Race 5'!$A$4:$I$27,9,FALSE)),"DNC",VLOOKUP($B9,'Race 5'!$A$4:$I$27,9,FALSE))</f>
        <v>4</v>
      </c>
      <c r="N9" s="53">
        <f t="shared" si="30"/>
        <v>57.142857142857146</v>
      </c>
      <c r="O9" s="54">
        <f>IF(ISNA(VLOOKUP($B9,'Race 6'!$A$4:$I$35,9,FALSE)),"DNC",VLOOKUP($B9,'Race 6'!$A$4:$I$35,9,FALSE))</f>
        <v>2</v>
      </c>
      <c r="P9" s="53">
        <f t="shared" si="31"/>
        <v>80</v>
      </c>
      <c r="Q9" s="54">
        <f>IF(ISNA(VLOOKUP($B9,'Race 7'!$A$4:$I$28,9,FALSE)),"DNC",VLOOKUP($B9,'Race 7'!$A$4:$I$28,9,FALSE))</f>
        <v>1</v>
      </c>
      <c r="R9" s="53">
        <f t="shared" si="32"/>
        <v>100</v>
      </c>
      <c r="S9" s="54">
        <f>IF(ISNA(VLOOKUP($B9,'Race 8'!$A$4:$I$23,9,FALSE)),"DNC",VLOOKUP($B9,'Race 8'!$A$4:$I$23,9,FALSE))</f>
        <v>4</v>
      </c>
      <c r="T9" s="53">
        <f t="shared" si="33"/>
        <v>57.142857142857146</v>
      </c>
      <c r="U9" s="54">
        <f>IF(ISNA(VLOOKUP($B9,'Race 9'!$A$4:$I$34,9,FALSE)),"DNC",VLOOKUP($B9,'Race 9'!$A$4:$I$34,9,FALSE))</f>
        <v>3</v>
      </c>
      <c r="V9" s="53">
        <f t="shared" si="34"/>
        <v>66.666666666666671</v>
      </c>
      <c r="W9" s="54" t="str">
        <f>IF(ISNA(VLOOKUP($B9,'Race 10'!$A$5:$I$35,9,FALSE)),"DNC",VLOOKUP($B9,'Race 10'!$A$5:$I$35,9,FALSE))</f>
        <v>DNC</v>
      </c>
      <c r="X9" s="53">
        <f t="shared" si="35"/>
        <v>0</v>
      </c>
      <c r="Y9" s="55">
        <f t="shared" si="36"/>
        <v>660.95238095238096</v>
      </c>
      <c r="Z9" s="56">
        <f t="shared" si="37"/>
        <v>563.80952380952385</v>
      </c>
      <c r="AA9" s="57">
        <f t="shared" si="38"/>
        <v>2</v>
      </c>
      <c r="AB9" s="37">
        <f t="shared" si="39"/>
        <v>97.142857142857139</v>
      </c>
      <c r="AC9" s="37">
        <f t="shared" si="40"/>
        <v>40</v>
      </c>
      <c r="AD9" s="37">
        <f t="shared" si="41"/>
        <v>80</v>
      </c>
      <c r="AE9" s="37">
        <f t="shared" si="42"/>
        <v>100</v>
      </c>
      <c r="AF9" s="37">
        <f t="shared" si="43"/>
        <v>80</v>
      </c>
      <c r="AG9" s="37">
        <f t="shared" si="44"/>
        <v>57.142857142857146</v>
      </c>
      <c r="AH9" s="37">
        <f t="shared" si="45"/>
        <v>80</v>
      </c>
      <c r="AI9" s="37">
        <f t="shared" si="46"/>
        <v>100</v>
      </c>
      <c r="AJ9" s="37">
        <f t="shared" si="47"/>
        <v>57.142857142857146</v>
      </c>
      <c r="AK9" s="37">
        <f t="shared" si="48"/>
        <v>66.666666666666671</v>
      </c>
      <c r="AL9" s="37">
        <f t="shared" si="49"/>
        <v>0</v>
      </c>
    </row>
    <row r="10" spans="1:39" customFormat="1" ht="14" hidden="1" customHeight="1">
      <c r="A10">
        <f t="shared" si="25"/>
        <v>0</v>
      </c>
      <c r="B10" s="58">
        <v>42</v>
      </c>
      <c r="C10" s="58" t="str">
        <f>VLOOKUP($B10,[1]Sheet1!$A$3:$D$92,2,FALSE)</f>
        <v>Free N Easy</v>
      </c>
      <c r="D10" s="59" t="str">
        <f>VLOOKUP($B10,[1]Sheet1!$A$3:$D$92,3,FALSE)</f>
        <v>B Wilcock</v>
      </c>
      <c r="E10" s="52" t="str">
        <f>IF(ISNA(VLOOKUP($B10,'Race 1'!$A$4:$I$24,9,FALSE)),"DNC",VLOOKUP($B10,'Race 1'!$A$4:$I$24,9,FALSE))</f>
        <v>DNC</v>
      </c>
      <c r="F10" s="53">
        <f t="shared" si="26"/>
        <v>0</v>
      </c>
      <c r="G10" s="54" t="str">
        <f>IF(ISNA(VLOOKUP($B10,'Race 2'!$A$4:$I$22,9,FALSE)),"DNC",VLOOKUP($B10,'Race 2'!$A$4:$I$22,9,FALSE))</f>
        <v>DNC</v>
      </c>
      <c r="H10" s="53">
        <f t="shared" si="27"/>
        <v>0</v>
      </c>
      <c r="I10" s="54" t="str">
        <f>IF(ISNA(VLOOKUP($B10,'Race 3'!$A$4:$I$29,9,FALSE)),"DNC",VLOOKUP($B10,'Race 3'!$A$4:$I$29,9,FALSE))</f>
        <v>DNC</v>
      </c>
      <c r="J10" s="53">
        <f t="shared" si="28"/>
        <v>0</v>
      </c>
      <c r="K10" s="54" t="str">
        <f>IF(ISNA(VLOOKUP($B10,'Race 4'!$A$4:$I$35,9,FALSE)),"DNC",VLOOKUP($B10,'Race 4'!$A$4:$I$35,9,FALSE))</f>
        <v>DNC</v>
      </c>
      <c r="L10" s="53">
        <f t="shared" si="29"/>
        <v>0</v>
      </c>
      <c r="M10" s="54" t="str">
        <f>IF(ISNA(VLOOKUP($B10,'Race 5'!$A$4:$I$27,9,FALSE)),"DNC",VLOOKUP($B10,'Race 5'!$A$4:$I$27,9,FALSE))</f>
        <v>DNC</v>
      </c>
      <c r="N10" s="53">
        <f t="shared" si="30"/>
        <v>0</v>
      </c>
      <c r="O10" s="54" t="str">
        <f>IF(ISNA(VLOOKUP($B10,'Race 6'!$A$4:$I$35,9,FALSE)),"DNC",VLOOKUP($B10,'Race 6'!$A$4:$I$35,9,FALSE))</f>
        <v>DNC</v>
      </c>
      <c r="P10" s="53">
        <f t="shared" si="31"/>
        <v>0</v>
      </c>
      <c r="Q10" s="54" t="str">
        <f>IF(ISNA(VLOOKUP($B10,'Race 7'!$A$4:$I$28,9,FALSE)),"DNC",VLOOKUP($B10,'Race 7'!$A$4:$I$28,9,FALSE))</f>
        <v>DNC</v>
      </c>
      <c r="R10" s="53">
        <f t="shared" si="32"/>
        <v>0</v>
      </c>
      <c r="S10" s="54" t="str">
        <f>IF(ISNA(VLOOKUP($B10,'Race 8'!$A$4:$I$23,9,FALSE)),"DNC",VLOOKUP($B10,'Race 8'!$A$4:$I$23,9,FALSE))</f>
        <v>DNC</v>
      </c>
      <c r="T10" s="53">
        <f t="shared" si="33"/>
        <v>0</v>
      </c>
      <c r="U10" s="54" t="str">
        <f>IF(ISNA(VLOOKUP($B10,'Race 9'!$A$4:$I$34,9,FALSE)),"DNC",VLOOKUP($B10,'Race 9'!$A$4:$I$34,9,FALSE))</f>
        <v>DNC</v>
      </c>
      <c r="V10" s="53">
        <f t="shared" si="34"/>
        <v>0</v>
      </c>
      <c r="W10" s="54" t="str">
        <f>IF(ISNA(VLOOKUP($B10,'Race 10'!$A$5:$I$35,9,FALSE)),"DNC",VLOOKUP($B10,'Race 10'!$A$5:$I$35,9,FALSE))</f>
        <v>DNC</v>
      </c>
      <c r="X10" s="53">
        <f t="shared" si="35"/>
        <v>0</v>
      </c>
      <c r="Y10" s="55">
        <f t="shared" si="36"/>
        <v>0</v>
      </c>
      <c r="Z10" s="56">
        <f t="shared" si="37"/>
        <v>0</v>
      </c>
      <c r="AA10" s="57">
        <f t="shared" si="38"/>
        <v>23</v>
      </c>
      <c r="AB10" s="37">
        <f t="shared" si="39"/>
        <v>0</v>
      </c>
      <c r="AC10" s="37">
        <f t="shared" si="40"/>
        <v>0</v>
      </c>
      <c r="AD10" s="37">
        <f t="shared" si="41"/>
        <v>0</v>
      </c>
      <c r="AE10" s="37">
        <f t="shared" si="42"/>
        <v>0</v>
      </c>
      <c r="AF10" s="37">
        <f t="shared" si="43"/>
        <v>0</v>
      </c>
      <c r="AG10" s="37">
        <f t="shared" si="44"/>
        <v>0</v>
      </c>
      <c r="AH10" s="37">
        <f t="shared" si="45"/>
        <v>0</v>
      </c>
      <c r="AI10" s="37">
        <f t="shared" si="46"/>
        <v>0</v>
      </c>
      <c r="AJ10" s="37">
        <f t="shared" si="47"/>
        <v>0</v>
      </c>
      <c r="AK10" s="37">
        <f t="shared" si="48"/>
        <v>0</v>
      </c>
      <c r="AL10" s="37">
        <f t="shared" si="49"/>
        <v>0</v>
      </c>
    </row>
    <row r="11" spans="1:39" ht="14" hidden="1" customHeight="1">
      <c r="A11">
        <f t="shared" si="25"/>
        <v>0</v>
      </c>
      <c r="B11" s="58">
        <v>45</v>
      </c>
      <c r="C11" s="58" t="str">
        <f>VLOOKUP($B11,[1]Sheet1!$A$3:$D$92,2,FALSE)</f>
        <v>Ozzie</v>
      </c>
      <c r="D11" s="59" t="str">
        <f>VLOOKUP($B11,[1]Sheet1!$A$3:$D$92,3,FALSE)</f>
        <v>J Simpson</v>
      </c>
      <c r="E11" s="52" t="str">
        <f>IF(ISNA(VLOOKUP($B11,'Race 1'!$A$4:$I$24,9,FALSE)),"DNC",VLOOKUP($B11,'Race 1'!$A$4:$I$24,9,FALSE))</f>
        <v>DNC</v>
      </c>
      <c r="F11" s="53">
        <f t="shared" si="26"/>
        <v>0</v>
      </c>
      <c r="G11" s="54" t="str">
        <f>IF(ISNA(VLOOKUP($B11,'Race 2'!$A$4:$I$22,9,FALSE)),"DNC",VLOOKUP($B11,'Race 2'!$A$4:$I$22,9,FALSE))</f>
        <v>DNC</v>
      </c>
      <c r="H11" s="53">
        <f t="shared" si="27"/>
        <v>0</v>
      </c>
      <c r="I11" s="54" t="str">
        <f>IF(ISNA(VLOOKUP($B11,'Race 3'!$A$4:$I$29,9,FALSE)),"DNC",VLOOKUP($B11,'Race 3'!$A$4:$I$29,9,FALSE))</f>
        <v>DNC</v>
      </c>
      <c r="J11" s="53">
        <f t="shared" si="28"/>
        <v>0</v>
      </c>
      <c r="K11" s="54" t="str">
        <f>IF(ISNA(VLOOKUP($B11,'Race 4'!$A$4:$I$35,9,FALSE)),"DNC",VLOOKUP($B11,'Race 4'!$A$4:$I$35,9,FALSE))</f>
        <v>DNC</v>
      </c>
      <c r="L11" s="53">
        <f t="shared" si="29"/>
        <v>0</v>
      </c>
      <c r="M11" s="54" t="str">
        <f>IF(ISNA(VLOOKUP($B11,'Race 5'!$A$4:$I$27,9,FALSE)),"DNC",VLOOKUP($B11,'Race 5'!$A$4:$I$27,9,FALSE))</f>
        <v>DNC</v>
      </c>
      <c r="N11" s="53">
        <f t="shared" si="30"/>
        <v>0</v>
      </c>
      <c r="O11" s="54" t="str">
        <f>IF(ISNA(VLOOKUP($B11,'Race 6'!$A$4:$I$35,9,FALSE)),"DNC",VLOOKUP($B11,'Race 6'!$A$4:$I$35,9,FALSE))</f>
        <v>DNC</v>
      </c>
      <c r="P11" s="53">
        <f t="shared" si="31"/>
        <v>0</v>
      </c>
      <c r="Q11" s="54" t="str">
        <f>IF(ISNA(VLOOKUP($B11,'Race 7'!$A$4:$I$28,9,FALSE)),"DNC",VLOOKUP($B11,'Race 7'!$A$4:$I$28,9,FALSE))</f>
        <v>DNC</v>
      </c>
      <c r="R11" s="53">
        <f t="shared" si="32"/>
        <v>0</v>
      </c>
      <c r="S11" s="54" t="str">
        <f>IF(ISNA(VLOOKUP($B11,'Race 8'!$A$4:$I$23,9,FALSE)),"DNC",VLOOKUP($B11,'Race 8'!$A$4:$I$23,9,FALSE))</f>
        <v>DNC</v>
      </c>
      <c r="T11" s="53">
        <f t="shared" si="33"/>
        <v>0</v>
      </c>
      <c r="U11" s="54" t="str">
        <f>IF(ISNA(VLOOKUP($B11,'Race 9'!$A$4:$I$34,9,FALSE)),"DNC",VLOOKUP($B11,'Race 9'!$A$4:$I$34,9,FALSE))</f>
        <v>DNC</v>
      </c>
      <c r="V11" s="53">
        <f t="shared" si="34"/>
        <v>0</v>
      </c>
      <c r="W11" s="54" t="str">
        <f>IF(ISNA(VLOOKUP($B11,'Race 10'!$A$5:$I$35,9,FALSE)),"DNC",VLOOKUP($B11,'Race 10'!$A$5:$I$35,9,FALSE))</f>
        <v>DNC</v>
      </c>
      <c r="X11" s="53">
        <f t="shared" si="35"/>
        <v>0</v>
      </c>
      <c r="Y11" s="55">
        <f t="shared" si="36"/>
        <v>0</v>
      </c>
      <c r="Z11" s="56">
        <f t="shared" si="37"/>
        <v>0</v>
      </c>
      <c r="AA11" s="57">
        <f t="shared" si="38"/>
        <v>23</v>
      </c>
      <c r="AB11" s="37">
        <f t="shared" si="39"/>
        <v>0</v>
      </c>
      <c r="AC11" s="37">
        <f t="shared" si="40"/>
        <v>0</v>
      </c>
      <c r="AD11" s="37">
        <f t="shared" si="41"/>
        <v>0</v>
      </c>
      <c r="AE11" s="37">
        <f t="shared" si="42"/>
        <v>0</v>
      </c>
      <c r="AF11" s="37">
        <f t="shared" si="43"/>
        <v>0</v>
      </c>
      <c r="AG11" s="37">
        <f t="shared" si="44"/>
        <v>0</v>
      </c>
      <c r="AH11" s="37">
        <f t="shared" si="45"/>
        <v>0</v>
      </c>
      <c r="AI11" s="37">
        <f t="shared" si="46"/>
        <v>0</v>
      </c>
      <c r="AJ11" s="37">
        <f t="shared" si="47"/>
        <v>0</v>
      </c>
      <c r="AK11" s="37">
        <f t="shared" si="48"/>
        <v>0</v>
      </c>
      <c r="AL11" s="37">
        <f t="shared" si="49"/>
        <v>0</v>
      </c>
    </row>
    <row r="12" spans="1:39" customFormat="1" ht="10.5" hidden="1" customHeight="1">
      <c r="A12">
        <f t="shared" si="25"/>
        <v>0</v>
      </c>
      <c r="B12" s="58">
        <v>50</v>
      </c>
      <c r="C12" s="58" t="str">
        <f>VLOOKUP($B12,[1]Sheet1!$A$3:$D$92,2,FALSE)</f>
        <v>Harlequin</v>
      </c>
      <c r="D12" s="59" t="str">
        <f>VLOOKUP($B12,[1]Sheet1!$A$3:$D$92,3,FALSE)</f>
        <v>C Cook</v>
      </c>
      <c r="E12" s="52" t="str">
        <f>IF(ISNA(VLOOKUP($B12,'Race 1'!$A$4:$I$24,9,FALSE)),"DNC",VLOOKUP($B12,'Race 1'!$A$4:$I$24,9,FALSE))</f>
        <v>DNC</v>
      </c>
      <c r="F12" s="53">
        <f t="shared" si="26"/>
        <v>0</v>
      </c>
      <c r="G12" s="54" t="str">
        <f>IF(ISNA(VLOOKUP($B12,'Race 2'!$A$4:$I$22,9,FALSE)),"DNC",VLOOKUP($B12,'Race 2'!$A$4:$I$22,9,FALSE))</f>
        <v>DNC</v>
      </c>
      <c r="H12" s="53">
        <f t="shared" si="27"/>
        <v>0</v>
      </c>
      <c r="I12" s="54" t="str">
        <f>IF(ISNA(VLOOKUP($B12,'Race 3'!$A$4:$I$29,9,FALSE)),"DNC",VLOOKUP($B12,'Race 3'!$A$4:$I$29,9,FALSE))</f>
        <v>DNC</v>
      </c>
      <c r="J12" s="53">
        <f t="shared" si="28"/>
        <v>0</v>
      </c>
      <c r="K12" s="54" t="str">
        <f>IF(ISNA(VLOOKUP($B12,'Race 4'!$A$4:$I$35,9,FALSE)),"DNC",VLOOKUP($B12,'Race 4'!$A$4:$I$35,9,FALSE))</f>
        <v>DNC</v>
      </c>
      <c r="L12" s="53">
        <f t="shared" si="29"/>
        <v>0</v>
      </c>
      <c r="M12" s="54" t="str">
        <f>IF(ISNA(VLOOKUP($B12,'Race 5'!$A$4:$I$27,9,FALSE)),"DNC",VLOOKUP($B12,'Race 5'!$A$4:$I$27,9,FALSE))</f>
        <v>DNC</v>
      </c>
      <c r="N12" s="53">
        <f t="shared" si="30"/>
        <v>0</v>
      </c>
      <c r="O12" s="54" t="str">
        <f>IF(ISNA(VLOOKUP($B12,'Race 6'!$A$4:$I$35,9,FALSE)),"DNC",VLOOKUP($B12,'Race 6'!$A$4:$I$35,9,FALSE))</f>
        <v>DNC</v>
      </c>
      <c r="P12" s="53">
        <f t="shared" si="31"/>
        <v>0</v>
      </c>
      <c r="Q12" s="54" t="str">
        <f>IF(ISNA(VLOOKUP($B12,'Race 7'!$A$4:$I$28,9,FALSE)),"DNC",VLOOKUP($B12,'Race 7'!$A$4:$I$28,9,FALSE))</f>
        <v>DNC</v>
      </c>
      <c r="R12" s="53">
        <f t="shared" si="32"/>
        <v>0</v>
      </c>
      <c r="S12" s="54" t="str">
        <f>IF(ISNA(VLOOKUP($B12,'Race 8'!$A$4:$I$23,9,FALSE)),"DNC",VLOOKUP($B12,'Race 8'!$A$4:$I$23,9,FALSE))</f>
        <v>DNC</v>
      </c>
      <c r="T12" s="53">
        <f t="shared" si="33"/>
        <v>0</v>
      </c>
      <c r="U12" s="54" t="str">
        <f>IF(ISNA(VLOOKUP($B12,'Race 9'!$A$4:$I$34,9,FALSE)),"DNC",VLOOKUP($B12,'Race 9'!$A$4:$I$34,9,FALSE))</f>
        <v>DNC</v>
      </c>
      <c r="V12" s="53">
        <f t="shared" si="34"/>
        <v>0</v>
      </c>
      <c r="W12" s="54" t="str">
        <f>IF(ISNA(VLOOKUP($B12,'Race 10'!$A$5:$I$35,9,FALSE)),"DNC",VLOOKUP($B12,'Race 10'!$A$5:$I$35,9,FALSE))</f>
        <v>DNC</v>
      </c>
      <c r="X12" s="53">
        <f t="shared" si="35"/>
        <v>0</v>
      </c>
      <c r="Y12" s="55">
        <f t="shared" si="36"/>
        <v>0</v>
      </c>
      <c r="Z12" s="56">
        <f t="shared" si="37"/>
        <v>0</v>
      </c>
      <c r="AA12" s="57">
        <f t="shared" si="38"/>
        <v>23</v>
      </c>
      <c r="AB12" s="37">
        <f t="shared" si="39"/>
        <v>0</v>
      </c>
      <c r="AC12" s="37">
        <f t="shared" si="40"/>
        <v>0</v>
      </c>
      <c r="AD12" s="37">
        <f t="shared" si="41"/>
        <v>0</v>
      </c>
      <c r="AE12" s="37">
        <f t="shared" si="42"/>
        <v>0</v>
      </c>
      <c r="AF12" s="37">
        <f t="shared" si="43"/>
        <v>0</v>
      </c>
      <c r="AG12" s="37">
        <f t="shared" si="44"/>
        <v>0</v>
      </c>
      <c r="AH12" s="37">
        <f t="shared" si="45"/>
        <v>0</v>
      </c>
      <c r="AI12" s="37">
        <f t="shared" si="46"/>
        <v>0</v>
      </c>
      <c r="AJ12" s="37">
        <f t="shared" si="47"/>
        <v>0</v>
      </c>
      <c r="AK12" s="37">
        <f t="shared" si="48"/>
        <v>0</v>
      </c>
      <c r="AL12" s="37">
        <f t="shared" si="49"/>
        <v>0</v>
      </c>
    </row>
    <row r="13" spans="1:39" customFormat="1" ht="14" hidden="1" customHeight="1">
      <c r="A13">
        <f t="shared" si="25"/>
        <v>0</v>
      </c>
      <c r="B13" s="58">
        <v>62</v>
      </c>
      <c r="C13" s="58" t="str">
        <f>VLOOKUP($B13,[1]Sheet1!$A$3:$D$92,2,FALSE)</f>
        <v>Winsome</v>
      </c>
      <c r="D13" s="59" t="str">
        <f>VLOOKUP($B13,[1]Sheet1!$A$3:$D$92,3,FALSE)</f>
        <v>M Williams</v>
      </c>
      <c r="E13" s="52" t="str">
        <f>IF(ISNA(VLOOKUP($B13,'Race 1'!$A$4:$I$24,9,FALSE)),"DNC",VLOOKUP($B13,'Race 1'!$A$4:$I$24,9,FALSE))</f>
        <v>DNC</v>
      </c>
      <c r="F13" s="53">
        <f t="shared" si="26"/>
        <v>0</v>
      </c>
      <c r="G13" s="54" t="str">
        <f>IF(ISNA(VLOOKUP($B13,'Race 2'!$A$4:$I$22,9,FALSE)),"DNC",VLOOKUP($B13,'Race 2'!$A$4:$I$22,9,FALSE))</f>
        <v>DNC</v>
      </c>
      <c r="H13" s="53">
        <f t="shared" si="27"/>
        <v>0</v>
      </c>
      <c r="I13" s="54" t="str">
        <f>IF(ISNA(VLOOKUP($B13,'Race 3'!$A$4:$I$29,9,FALSE)),"DNC",VLOOKUP($B13,'Race 3'!$A$4:$I$29,9,FALSE))</f>
        <v>DNC</v>
      </c>
      <c r="J13" s="53">
        <f t="shared" si="28"/>
        <v>0</v>
      </c>
      <c r="K13" s="54" t="str">
        <f>IF(ISNA(VLOOKUP($B13,'Race 4'!$A$4:$I$35,9,FALSE)),"DNC",VLOOKUP($B13,'Race 4'!$A$4:$I$35,9,FALSE))</f>
        <v>DNC</v>
      </c>
      <c r="L13" s="53">
        <f t="shared" si="29"/>
        <v>0</v>
      </c>
      <c r="M13" s="54" t="str">
        <f>IF(ISNA(VLOOKUP($B13,'Race 5'!$A$4:$I$27,9,FALSE)),"DNC",VLOOKUP($B13,'Race 5'!$A$4:$I$27,9,FALSE))</f>
        <v>DNC</v>
      </c>
      <c r="N13" s="53">
        <f t="shared" si="30"/>
        <v>0</v>
      </c>
      <c r="O13" s="54" t="str">
        <f>IF(ISNA(VLOOKUP($B13,'Race 6'!$A$4:$I$35,9,FALSE)),"DNC",VLOOKUP($B13,'Race 6'!$A$4:$I$35,9,FALSE))</f>
        <v>DNC</v>
      </c>
      <c r="P13" s="53">
        <f t="shared" si="31"/>
        <v>0</v>
      </c>
      <c r="Q13" s="54" t="str">
        <f>IF(ISNA(VLOOKUP($B13,'Race 7'!$A$4:$I$28,9,FALSE)),"DNC",VLOOKUP($B13,'Race 7'!$A$4:$I$28,9,FALSE))</f>
        <v>DNC</v>
      </c>
      <c r="R13" s="53">
        <f t="shared" si="32"/>
        <v>0</v>
      </c>
      <c r="S13" s="54" t="str">
        <f>IF(ISNA(VLOOKUP($B13,'Race 8'!$A$4:$I$23,9,FALSE)),"DNC",VLOOKUP($B13,'Race 8'!$A$4:$I$23,9,FALSE))</f>
        <v>DNC</v>
      </c>
      <c r="T13" s="53">
        <f t="shared" si="33"/>
        <v>0</v>
      </c>
      <c r="U13" s="54" t="str">
        <f>IF(ISNA(VLOOKUP($B13,'Race 9'!$A$4:$I$34,9,FALSE)),"DNC",VLOOKUP($B13,'Race 9'!$A$4:$I$34,9,FALSE))</f>
        <v>DNC</v>
      </c>
      <c r="V13" s="53">
        <f t="shared" si="34"/>
        <v>0</v>
      </c>
      <c r="W13" s="54" t="str">
        <f>IF(ISNA(VLOOKUP($B13,'Race 10'!$A$5:$I$35,9,FALSE)),"DNC",VLOOKUP($B13,'Race 10'!$A$5:$I$35,9,FALSE))</f>
        <v>DNC</v>
      </c>
      <c r="X13" s="53">
        <f t="shared" si="35"/>
        <v>0</v>
      </c>
      <c r="Y13" s="55">
        <f t="shared" si="36"/>
        <v>0</v>
      </c>
      <c r="Z13" s="56">
        <f t="shared" si="37"/>
        <v>0</v>
      </c>
      <c r="AA13" s="57">
        <f t="shared" si="38"/>
        <v>23</v>
      </c>
      <c r="AB13" s="37">
        <f t="shared" si="39"/>
        <v>0</v>
      </c>
      <c r="AC13" s="37">
        <f t="shared" si="40"/>
        <v>0</v>
      </c>
      <c r="AD13" s="37">
        <f t="shared" si="41"/>
        <v>0</v>
      </c>
      <c r="AE13" s="37">
        <f t="shared" si="42"/>
        <v>0</v>
      </c>
      <c r="AF13" s="37">
        <f t="shared" si="43"/>
        <v>0</v>
      </c>
      <c r="AG13" s="37">
        <f t="shared" si="44"/>
        <v>0</v>
      </c>
      <c r="AH13" s="37">
        <f t="shared" si="45"/>
        <v>0</v>
      </c>
      <c r="AI13" s="37">
        <f t="shared" si="46"/>
        <v>0</v>
      </c>
      <c r="AJ13" s="37">
        <f t="shared" si="47"/>
        <v>0</v>
      </c>
      <c r="AK13" s="37">
        <f t="shared" si="48"/>
        <v>0</v>
      </c>
      <c r="AL13" s="37">
        <f t="shared" si="49"/>
        <v>0</v>
      </c>
    </row>
    <row r="14" spans="1:39" customFormat="1">
      <c r="A14">
        <f t="shared" si="25"/>
        <v>1</v>
      </c>
      <c r="B14" s="58">
        <v>152</v>
      </c>
      <c r="C14" s="58" t="str">
        <f>VLOOKUP($B14,[1]Sheet1!$A$3:$D$92,2,FALSE)</f>
        <v>Zonda</v>
      </c>
      <c r="D14" s="59" t="str">
        <f>VLOOKUP($B14,[1]Sheet1!$A$3:$D$92,3,FALSE)</f>
        <v>S Edwards</v>
      </c>
      <c r="E14" s="52" t="str">
        <f>IF(ISNA(VLOOKUP($B14,'Race 1'!$A$4:$I$24,9,FALSE)),"DNC",VLOOKUP($B14,'Race 1'!$A$4:$I$24,9,FALSE))</f>
        <v>DNC</v>
      </c>
      <c r="F14" s="53">
        <f t="shared" si="26"/>
        <v>0</v>
      </c>
      <c r="G14" s="54" t="str">
        <f>IF(ISNA(VLOOKUP($B14,'Race 2'!$A$4:$I$22,9,FALSE)),"DNC",VLOOKUP($B14,'Race 2'!$A$4:$I$22,9,FALSE))</f>
        <v>DNC</v>
      </c>
      <c r="H14" s="53">
        <f t="shared" si="27"/>
        <v>0</v>
      </c>
      <c r="I14" s="54">
        <f>IF(ISNA(VLOOKUP($B14,'Race 3'!$A$4:$I$29,9,FALSE)),"DNC",VLOOKUP($B14,'Race 3'!$A$4:$I$29,9,FALSE))</f>
        <v>4</v>
      </c>
      <c r="J14" s="53">
        <f t="shared" si="28"/>
        <v>57.142857142857146</v>
      </c>
      <c r="K14" s="54">
        <f>IF(ISNA(VLOOKUP($B14,'Race 4'!$A$4:$I$35,9,FALSE)),"DNC",VLOOKUP($B14,'Race 4'!$A$4:$I$35,9,FALSE))</f>
        <v>4</v>
      </c>
      <c r="L14" s="53">
        <f t="shared" si="29"/>
        <v>57.142857142857146</v>
      </c>
      <c r="M14" s="54">
        <f>IF(ISNA(VLOOKUP($B14,'Race 5'!$A$4:$I$27,9,FALSE)),"DNC",VLOOKUP($B14,'Race 5'!$A$4:$I$27,9,FALSE))</f>
        <v>2</v>
      </c>
      <c r="N14" s="53">
        <f t="shared" si="30"/>
        <v>80</v>
      </c>
      <c r="O14" s="54">
        <f>IF(ISNA(VLOOKUP($B14,'Race 6'!$A$4:$I$35,9,FALSE)),"DNC",VLOOKUP($B14,'Race 6'!$A$4:$I$35,9,FALSE))</f>
        <v>3</v>
      </c>
      <c r="P14" s="53">
        <f t="shared" si="31"/>
        <v>66.666666666666671</v>
      </c>
      <c r="Q14" s="54">
        <f>IF(ISNA(VLOOKUP($B14,'Race 7'!$A$4:$I$28,9,FALSE)),"DNC",VLOOKUP($B14,'Race 7'!$A$4:$I$28,9,FALSE))</f>
        <v>4</v>
      </c>
      <c r="R14" s="53">
        <f t="shared" si="32"/>
        <v>57.142857142857146</v>
      </c>
      <c r="S14" s="54">
        <f>IF(ISNA(VLOOKUP($B14,'Race 8'!$A$4:$I$23,9,FALSE)),"DNC",VLOOKUP($B14,'Race 8'!$A$4:$I$23,9,FALSE))</f>
        <v>1</v>
      </c>
      <c r="T14" s="53">
        <f t="shared" si="33"/>
        <v>100</v>
      </c>
      <c r="U14" s="54">
        <f>IF(ISNA(VLOOKUP($B14,'Race 9'!$A$4:$I$34,9,FALSE)),"DNC",VLOOKUP($B14,'Race 9'!$A$4:$I$34,9,FALSE))</f>
        <v>2</v>
      </c>
      <c r="V14" s="53">
        <f t="shared" si="34"/>
        <v>80</v>
      </c>
      <c r="W14" s="54" t="str">
        <f>IF(ISNA(VLOOKUP($B14,'Race 10'!$A$5:$I$35,9,FALSE)),"DNC",VLOOKUP($B14,'Race 10'!$A$5:$I$35,9,FALSE))</f>
        <v>DNC</v>
      </c>
      <c r="X14" s="53">
        <f t="shared" si="35"/>
        <v>0</v>
      </c>
      <c r="Y14" s="55">
        <f t="shared" si="36"/>
        <v>498.09523809523813</v>
      </c>
      <c r="Z14" s="56">
        <f t="shared" si="37"/>
        <v>498.09523809523813</v>
      </c>
      <c r="AA14" s="57">
        <f t="shared" si="38"/>
        <v>3</v>
      </c>
      <c r="AB14" s="37">
        <f t="shared" si="39"/>
        <v>0</v>
      </c>
      <c r="AC14" s="37">
        <f t="shared" si="40"/>
        <v>0</v>
      </c>
      <c r="AD14" s="37">
        <f t="shared" si="41"/>
        <v>0</v>
      </c>
      <c r="AE14" s="37">
        <f t="shared" si="42"/>
        <v>57.142857142857146</v>
      </c>
      <c r="AF14" s="37">
        <f t="shared" si="43"/>
        <v>57.142857142857146</v>
      </c>
      <c r="AG14" s="37">
        <f t="shared" si="44"/>
        <v>80</v>
      </c>
      <c r="AH14" s="37">
        <f t="shared" si="45"/>
        <v>66.666666666666671</v>
      </c>
      <c r="AI14" s="37">
        <f t="shared" si="46"/>
        <v>57.142857142857146</v>
      </c>
      <c r="AJ14" s="37">
        <f t="shared" si="47"/>
        <v>100</v>
      </c>
      <c r="AK14" s="37">
        <f t="shared" si="48"/>
        <v>80</v>
      </c>
      <c r="AL14" s="37">
        <f t="shared" si="49"/>
        <v>0</v>
      </c>
    </row>
    <row r="15" spans="1:39" customFormat="1">
      <c r="A15">
        <f t="shared" si="25"/>
        <v>1</v>
      </c>
      <c r="B15" s="58">
        <v>29</v>
      </c>
      <c r="C15" s="58" t="str">
        <f>VLOOKUP($B15,[1]Sheet1!$A$3:$D$92,2,FALSE)</f>
        <v>Wild Child</v>
      </c>
      <c r="D15" s="59" t="str">
        <f>VLOOKUP($B15,[1]Sheet1!$A$3:$D$92,3,FALSE)</f>
        <v>T Bird</v>
      </c>
      <c r="E15" s="52">
        <f>IF(ISNA(VLOOKUP($B15,'Race 1'!$A$4:$I$24,9,FALSE)),"DNC",VLOOKUP($B15,'Race 1'!$A$4:$I$24,9,FALSE))</f>
        <v>8</v>
      </c>
      <c r="F15" s="53">
        <f t="shared" si="26"/>
        <v>36.363636363636367</v>
      </c>
      <c r="G15" s="54">
        <f>IF(ISNA(VLOOKUP($B15,'Race 2'!$A$4:$I$22,9,FALSE)),"DNC",VLOOKUP($B15,'Race 2'!$A$4:$I$22,9,FALSE))</f>
        <v>5</v>
      </c>
      <c r="H15" s="53">
        <f t="shared" si="27"/>
        <v>50</v>
      </c>
      <c r="I15" s="54">
        <f>IF(ISNA(VLOOKUP($B15,'Race 3'!$A$4:$I$29,9,FALSE)),"DNC",VLOOKUP($B15,'Race 3'!$A$4:$I$29,9,FALSE))</f>
        <v>9</v>
      </c>
      <c r="J15" s="53">
        <f t="shared" si="28"/>
        <v>33.333333333333336</v>
      </c>
      <c r="K15" s="54">
        <f>IF(ISNA(VLOOKUP($B15,'Race 4'!$A$4:$I$35,9,FALSE)),"DNC",VLOOKUP($B15,'Race 4'!$A$4:$I$35,9,FALSE))</f>
        <v>10</v>
      </c>
      <c r="L15" s="53">
        <f t="shared" si="29"/>
        <v>30.76923076923077</v>
      </c>
      <c r="M15" s="54">
        <f>IF(ISNA(VLOOKUP($B15,'Race 5'!$A$4:$I$27,9,FALSE)),"DNC",VLOOKUP($B15,'Race 5'!$A$4:$I$27,9,FALSE))</f>
        <v>3</v>
      </c>
      <c r="N15" s="53">
        <f t="shared" si="30"/>
        <v>66.666666666666671</v>
      </c>
      <c r="O15" s="54">
        <f>IF(ISNA(VLOOKUP($B15,'Race 6'!$A$4:$I$35,9,FALSE)),"DNC",VLOOKUP($B15,'Race 6'!$A$4:$I$35,9,FALSE))</f>
        <v>5</v>
      </c>
      <c r="P15" s="53">
        <f t="shared" si="31"/>
        <v>50</v>
      </c>
      <c r="Q15" s="54">
        <f>IF(ISNA(VLOOKUP($B15,'Race 7'!$A$4:$I$28,9,FALSE)),"DNC",VLOOKUP($B15,'Race 7'!$A$4:$I$28,9,FALSE))</f>
        <v>3</v>
      </c>
      <c r="R15" s="53">
        <f t="shared" si="32"/>
        <v>66.666666666666671</v>
      </c>
      <c r="S15" s="54">
        <f>IF(ISNA(VLOOKUP($B15,'Race 8'!$A$4:$I$23,9,FALSE)),"DNC",VLOOKUP($B15,'Race 8'!$A$4:$I$23,9,FALSE))</f>
        <v>2</v>
      </c>
      <c r="T15" s="53">
        <f t="shared" si="33"/>
        <v>80</v>
      </c>
      <c r="U15" s="54">
        <f>IF(ISNA(VLOOKUP($B15,'Race 9'!$A$4:$I$34,9,FALSE)),"DNC",VLOOKUP($B15,'Race 9'!$A$4:$I$34,9,FALSE))</f>
        <v>5</v>
      </c>
      <c r="V15" s="53">
        <f t="shared" si="34"/>
        <v>50</v>
      </c>
      <c r="W15" s="54" t="str">
        <f>IF(ISNA(VLOOKUP($B15,'Race 10'!$A$5:$I$35,9,FALSE)),"DNC",VLOOKUP($B15,'Race 10'!$A$5:$I$35,9,FALSE))</f>
        <v>DNC</v>
      </c>
      <c r="X15" s="53">
        <f t="shared" si="35"/>
        <v>0</v>
      </c>
      <c r="Y15" s="55">
        <f t="shared" si="36"/>
        <v>463.79953379953383</v>
      </c>
      <c r="Z15" s="56">
        <f t="shared" si="37"/>
        <v>399.69696969696975</v>
      </c>
      <c r="AA15" s="57">
        <f t="shared" si="38"/>
        <v>4</v>
      </c>
      <c r="AB15" s="37">
        <f t="shared" si="39"/>
        <v>64.102564102564102</v>
      </c>
      <c r="AC15" s="37">
        <f t="shared" si="40"/>
        <v>36.363636363636367</v>
      </c>
      <c r="AD15" s="37">
        <f t="shared" si="41"/>
        <v>50</v>
      </c>
      <c r="AE15" s="37">
        <f t="shared" si="42"/>
        <v>33.333333333333336</v>
      </c>
      <c r="AF15" s="37">
        <f t="shared" si="43"/>
        <v>30.76923076923077</v>
      </c>
      <c r="AG15" s="37">
        <f t="shared" si="44"/>
        <v>66.666666666666671</v>
      </c>
      <c r="AH15" s="37">
        <f t="shared" si="45"/>
        <v>50</v>
      </c>
      <c r="AI15" s="37">
        <f t="shared" si="46"/>
        <v>66.666666666666671</v>
      </c>
      <c r="AJ15" s="37">
        <f t="shared" si="47"/>
        <v>80</v>
      </c>
      <c r="AK15" s="37">
        <f t="shared" si="48"/>
        <v>50</v>
      </c>
      <c r="AL15" s="37">
        <f t="shared" si="49"/>
        <v>0</v>
      </c>
    </row>
    <row r="16" spans="1:39" customFormat="1">
      <c r="A16">
        <f t="shared" si="25"/>
        <v>1</v>
      </c>
      <c r="B16" s="58">
        <v>74</v>
      </c>
      <c r="C16" s="58" t="str">
        <f>VLOOKUP($B16,[1]Sheet1!$A$3:$D$92,2,FALSE)</f>
        <v>Limit</v>
      </c>
      <c r="D16" s="59" t="str">
        <f>VLOOKUP($B16,[1]Sheet1!$A$3:$D$92,3,FALSE)</f>
        <v>J Boraston</v>
      </c>
      <c r="E16" s="52">
        <f>IF(ISNA(VLOOKUP($B16,'Race 1'!$A$4:$I$24,9,FALSE)),"DNC",VLOOKUP($B16,'Race 1'!$A$4:$I$24,9,FALSE))</f>
        <v>2</v>
      </c>
      <c r="F16" s="53">
        <f t="shared" si="26"/>
        <v>80</v>
      </c>
      <c r="G16" s="54">
        <f>IF(ISNA(VLOOKUP($B16,'Race 2'!$A$4:$I$22,9,FALSE)),"DNC",VLOOKUP($B16,'Race 2'!$A$4:$I$22,9,FALSE))</f>
        <v>4</v>
      </c>
      <c r="H16" s="53">
        <f t="shared" si="27"/>
        <v>57.142857142857146</v>
      </c>
      <c r="I16" s="54">
        <f>IF(ISNA(VLOOKUP($B16,'Race 3'!$A$4:$I$29,9,FALSE)),"DNC",VLOOKUP($B16,'Race 3'!$A$4:$I$29,9,FALSE))</f>
        <v>6</v>
      </c>
      <c r="J16" s="53">
        <f t="shared" si="28"/>
        <v>44.444444444444443</v>
      </c>
      <c r="K16" s="54">
        <f>IF(ISNA(VLOOKUP($B16,'Race 4'!$A$4:$I$35,9,FALSE)),"DNC",VLOOKUP($B16,'Race 4'!$A$4:$I$35,9,FALSE))</f>
        <v>8</v>
      </c>
      <c r="L16" s="53">
        <f t="shared" si="29"/>
        <v>36.363636363636367</v>
      </c>
      <c r="M16" s="54">
        <f>IF(ISNA(VLOOKUP($B16,'Race 5'!$A$4:$I$27,9,FALSE)),"DNC",VLOOKUP($B16,'Race 5'!$A$4:$I$27,9,FALSE))</f>
        <v>5</v>
      </c>
      <c r="N16" s="53">
        <f t="shared" si="30"/>
        <v>50</v>
      </c>
      <c r="O16" s="54">
        <f>IF(ISNA(VLOOKUP($B16,'Race 6'!$A$4:$I$35,9,FALSE)),"DNC",VLOOKUP($B16,'Race 6'!$A$4:$I$35,9,FALSE))</f>
        <v>4</v>
      </c>
      <c r="P16" s="53">
        <f t="shared" si="31"/>
        <v>57.142857142857146</v>
      </c>
      <c r="Q16" s="54">
        <f>IF(ISNA(VLOOKUP($B16,'Race 7'!$A$4:$I$28,9,FALSE)),"DNC",VLOOKUP($B16,'Race 7'!$A$4:$I$28,9,FALSE))</f>
        <v>5</v>
      </c>
      <c r="R16" s="53">
        <f t="shared" si="32"/>
        <v>50</v>
      </c>
      <c r="S16" s="54" t="str">
        <f>IF(ISNA(VLOOKUP($B16,'Race 8'!$A$4:$I$23,9,FALSE)),"DNC",VLOOKUP($B16,'Race 8'!$A$4:$I$23,9,FALSE))</f>
        <v>ocs</v>
      </c>
      <c r="T16" s="53">
        <f t="shared" si="33"/>
        <v>0</v>
      </c>
      <c r="U16" s="54">
        <f>IF(ISNA(VLOOKUP($B16,'Race 9'!$A$4:$I$34,9,FALSE)),"DNC",VLOOKUP($B16,'Race 9'!$A$4:$I$34,9,FALSE))</f>
        <v>6</v>
      </c>
      <c r="V16" s="53">
        <f t="shared" si="34"/>
        <v>44.444444444444443</v>
      </c>
      <c r="W16" s="54" t="str">
        <f>IF(ISNA(VLOOKUP($B16,'Race 10'!$A$5:$I$35,9,FALSE)),"DNC",VLOOKUP($B16,'Race 10'!$A$5:$I$35,9,FALSE))</f>
        <v>DNC</v>
      </c>
      <c r="X16" s="53">
        <f t="shared" si="35"/>
        <v>0</v>
      </c>
      <c r="Y16" s="55">
        <f t="shared" si="36"/>
        <v>419.53823953823957</v>
      </c>
      <c r="Z16" s="56">
        <f t="shared" si="37"/>
        <v>383.17460317460319</v>
      </c>
      <c r="AA16" s="57">
        <f t="shared" si="38"/>
        <v>5</v>
      </c>
      <c r="AB16" s="37">
        <f t="shared" si="39"/>
        <v>36.363636363636367</v>
      </c>
      <c r="AC16" s="37">
        <f t="shared" si="40"/>
        <v>80</v>
      </c>
      <c r="AD16" s="37">
        <f t="shared" si="41"/>
        <v>57.142857142857146</v>
      </c>
      <c r="AE16" s="37">
        <f t="shared" si="42"/>
        <v>44.444444444444443</v>
      </c>
      <c r="AF16" s="37">
        <f t="shared" si="43"/>
        <v>36.363636363636367</v>
      </c>
      <c r="AG16" s="37">
        <f t="shared" si="44"/>
        <v>50</v>
      </c>
      <c r="AH16" s="37">
        <f t="shared" si="45"/>
        <v>57.142857142857146</v>
      </c>
      <c r="AI16" s="37">
        <f t="shared" si="46"/>
        <v>50</v>
      </c>
      <c r="AJ16" s="37">
        <f t="shared" si="47"/>
        <v>0</v>
      </c>
      <c r="AK16" s="37">
        <f t="shared" si="48"/>
        <v>44.444444444444443</v>
      </c>
      <c r="AL16" s="37">
        <f t="shared" si="49"/>
        <v>0</v>
      </c>
    </row>
    <row r="17" spans="1:39" customFormat="1" ht="14" hidden="1" customHeight="1">
      <c r="A17">
        <f t="shared" si="25"/>
        <v>0</v>
      </c>
      <c r="B17" s="58">
        <v>86</v>
      </c>
      <c r="C17" s="58" t="str">
        <f>VLOOKUP($B17,[1]Sheet1!$A$3:$D$92,2,FALSE)</f>
        <v>Wild Card</v>
      </c>
      <c r="D17" s="59" t="str">
        <f>VLOOKUP($B17,[1]Sheet1!$A$3:$D$92,3,FALSE)</f>
        <v>T Wenham</v>
      </c>
      <c r="E17" s="52" t="str">
        <f>IF(ISNA(VLOOKUP($B17,'Race 1'!$A$4:$I$24,9,FALSE)),"DNC",VLOOKUP($B17,'Race 1'!$A$4:$I$24,9,FALSE))</f>
        <v>DNC</v>
      </c>
      <c r="F17" s="53">
        <f t="shared" si="26"/>
        <v>0</v>
      </c>
      <c r="G17" s="54" t="str">
        <f>IF(ISNA(VLOOKUP($B17,'Race 2'!$A$4:$I$22,9,FALSE)),"DNC",VLOOKUP($B17,'Race 2'!$A$4:$I$22,9,FALSE))</f>
        <v>DNC</v>
      </c>
      <c r="H17" s="53">
        <f t="shared" si="27"/>
        <v>0</v>
      </c>
      <c r="I17" s="54" t="str">
        <f>IF(ISNA(VLOOKUP($B17,'Race 3'!$A$4:$I$29,9,FALSE)),"DNC",VLOOKUP($B17,'Race 3'!$A$4:$I$29,9,FALSE))</f>
        <v>DNC</v>
      </c>
      <c r="J17" s="53">
        <f t="shared" si="28"/>
        <v>0</v>
      </c>
      <c r="K17" s="54" t="str">
        <f>IF(ISNA(VLOOKUP($B17,'Race 4'!$A$4:$I$35,9,FALSE)),"DNC",VLOOKUP($B17,'Race 4'!$A$4:$I$35,9,FALSE))</f>
        <v>DNC</v>
      </c>
      <c r="L17" s="53">
        <f t="shared" si="29"/>
        <v>0</v>
      </c>
      <c r="M17" s="54" t="str">
        <f>IF(ISNA(VLOOKUP($B17,'Race 5'!$A$4:$I$27,9,FALSE)),"DNC",VLOOKUP($B17,'Race 5'!$A$4:$I$27,9,FALSE))</f>
        <v>DNC</v>
      </c>
      <c r="N17" s="53">
        <f t="shared" si="30"/>
        <v>0</v>
      </c>
      <c r="O17" s="54" t="str">
        <f>IF(ISNA(VLOOKUP($B17,'Race 6'!$A$4:$I$35,9,FALSE)),"DNC",VLOOKUP($B17,'Race 6'!$A$4:$I$35,9,FALSE))</f>
        <v>DNC</v>
      </c>
      <c r="P17" s="53">
        <f t="shared" si="31"/>
        <v>0</v>
      </c>
      <c r="Q17" s="54" t="str">
        <f>IF(ISNA(VLOOKUP($B17,'Race 7'!$A$4:$I$28,9,FALSE)),"DNC",VLOOKUP($B17,'Race 7'!$A$4:$I$28,9,FALSE))</f>
        <v>DNC</v>
      </c>
      <c r="R17" s="53">
        <f t="shared" si="32"/>
        <v>0</v>
      </c>
      <c r="S17" s="54" t="str">
        <f>IF(ISNA(VLOOKUP($B17,'Race 8'!$A$4:$I$23,9,FALSE)),"DNC",VLOOKUP($B17,'Race 8'!$A$4:$I$23,9,FALSE))</f>
        <v>DNC</v>
      </c>
      <c r="T17" s="53">
        <f t="shared" si="33"/>
        <v>0</v>
      </c>
      <c r="U17" s="54" t="str">
        <f>IF(ISNA(VLOOKUP($B17,'Race 9'!$A$4:$I$34,9,FALSE)),"DNC",VLOOKUP($B17,'Race 9'!$A$4:$I$34,9,FALSE))</f>
        <v>DNC</v>
      </c>
      <c r="V17" s="53">
        <f t="shared" si="34"/>
        <v>0</v>
      </c>
      <c r="W17" s="54" t="str">
        <f>IF(ISNA(VLOOKUP($B17,'Race 10'!$A$5:$I$35,9,FALSE)),"DNC",VLOOKUP($B17,'Race 10'!$A$5:$I$35,9,FALSE))</f>
        <v>DNC</v>
      </c>
      <c r="X17" s="53">
        <f t="shared" si="35"/>
        <v>0</v>
      </c>
      <c r="Y17" s="55">
        <f t="shared" si="36"/>
        <v>0</v>
      </c>
      <c r="Z17" s="56">
        <f t="shared" si="37"/>
        <v>0</v>
      </c>
      <c r="AA17" s="57">
        <f t="shared" si="38"/>
        <v>23</v>
      </c>
      <c r="AB17" s="37">
        <f t="shared" si="39"/>
        <v>0</v>
      </c>
      <c r="AC17" s="37">
        <f t="shared" si="40"/>
        <v>0</v>
      </c>
      <c r="AD17" s="37">
        <f t="shared" si="41"/>
        <v>0</v>
      </c>
      <c r="AE17" s="37">
        <f t="shared" si="42"/>
        <v>0</v>
      </c>
      <c r="AF17" s="37">
        <f t="shared" si="43"/>
        <v>0</v>
      </c>
      <c r="AG17" s="37">
        <f t="shared" si="44"/>
        <v>0</v>
      </c>
      <c r="AH17" s="37">
        <f t="shared" si="45"/>
        <v>0</v>
      </c>
      <c r="AI17" s="37">
        <f t="shared" si="46"/>
        <v>0</v>
      </c>
      <c r="AJ17" s="37">
        <f t="shared" si="47"/>
        <v>0</v>
      </c>
      <c r="AK17" s="37">
        <f t="shared" si="48"/>
        <v>0</v>
      </c>
      <c r="AL17" s="37">
        <f t="shared" si="49"/>
        <v>0</v>
      </c>
    </row>
    <row r="18" spans="1:39" customFormat="1" ht="14" hidden="1" customHeight="1">
      <c r="A18">
        <f t="shared" si="25"/>
        <v>0</v>
      </c>
      <c r="B18" s="58">
        <v>87</v>
      </c>
      <c r="C18" s="58" t="str">
        <f>VLOOKUP($B18,[1]Sheet1!$A$3:$D$92,2,FALSE)</f>
        <v>Silver Fox</v>
      </c>
      <c r="D18" s="59" t="str">
        <f>VLOOKUP($B18,[1]Sheet1!$A$3:$D$92,3,FALSE)</f>
        <v>C Lee</v>
      </c>
      <c r="E18" s="52" t="str">
        <f>IF(ISNA(VLOOKUP($B18,'Race 1'!$A$4:$I$24,9,FALSE)),"DNC",VLOOKUP($B18,'Race 1'!$A$4:$I$24,9,FALSE))</f>
        <v>DNC</v>
      </c>
      <c r="F18" s="53">
        <f t="shared" si="26"/>
        <v>0</v>
      </c>
      <c r="G18" s="54" t="str">
        <f>IF(ISNA(VLOOKUP($B18,'Race 2'!$A$4:$I$22,9,FALSE)),"DNC",VLOOKUP($B18,'Race 2'!$A$4:$I$22,9,FALSE))</f>
        <v>DNC</v>
      </c>
      <c r="H18" s="53">
        <f t="shared" si="27"/>
        <v>0</v>
      </c>
      <c r="I18" s="54" t="str">
        <f>IF(ISNA(VLOOKUP($B18,'Race 3'!$A$4:$I$29,9,FALSE)),"DNC",VLOOKUP($B18,'Race 3'!$A$4:$I$29,9,FALSE))</f>
        <v>DNC</v>
      </c>
      <c r="J18" s="53">
        <f t="shared" si="28"/>
        <v>0</v>
      </c>
      <c r="K18" s="54" t="str">
        <f>IF(ISNA(VLOOKUP($B18,'Race 4'!$A$4:$I$35,9,FALSE)),"DNC",VLOOKUP($B18,'Race 4'!$A$4:$I$35,9,FALSE))</f>
        <v>DNC</v>
      </c>
      <c r="L18" s="53">
        <f t="shared" si="29"/>
        <v>0</v>
      </c>
      <c r="M18" s="54" t="str">
        <f>IF(ISNA(VLOOKUP($B18,'Race 5'!$A$4:$I$27,9,FALSE)),"DNC",VLOOKUP($B18,'Race 5'!$A$4:$I$27,9,FALSE))</f>
        <v>DNC</v>
      </c>
      <c r="N18" s="53">
        <f t="shared" si="30"/>
        <v>0</v>
      </c>
      <c r="O18" s="54" t="str">
        <f>IF(ISNA(VLOOKUP($B18,'Race 6'!$A$4:$I$35,9,FALSE)),"DNC",VLOOKUP($B18,'Race 6'!$A$4:$I$35,9,FALSE))</f>
        <v>DNC</v>
      </c>
      <c r="P18" s="53">
        <f t="shared" si="31"/>
        <v>0</v>
      </c>
      <c r="Q18" s="54" t="str">
        <f>IF(ISNA(VLOOKUP($B18,'Race 7'!$A$4:$I$28,9,FALSE)),"DNC",VLOOKUP($B18,'Race 7'!$A$4:$I$28,9,FALSE))</f>
        <v>DNC</v>
      </c>
      <c r="R18" s="53">
        <f t="shared" si="32"/>
        <v>0</v>
      </c>
      <c r="S18" s="54" t="str">
        <f>IF(ISNA(VLOOKUP($B18,'Race 8'!$A$4:$I$23,9,FALSE)),"DNC",VLOOKUP($B18,'Race 8'!$A$4:$I$23,9,FALSE))</f>
        <v>DNC</v>
      </c>
      <c r="T18" s="53">
        <f t="shared" si="33"/>
        <v>0</v>
      </c>
      <c r="U18" s="54" t="str">
        <f>IF(ISNA(VLOOKUP($B18,'Race 9'!$A$4:$I$34,9,FALSE)),"DNC",VLOOKUP($B18,'Race 9'!$A$4:$I$34,9,FALSE))</f>
        <v>DNC</v>
      </c>
      <c r="V18" s="53">
        <f t="shared" si="34"/>
        <v>0</v>
      </c>
      <c r="W18" s="54" t="str">
        <f>IF(ISNA(VLOOKUP($B18,'Race 10'!$A$5:$I$35,9,FALSE)),"DNC",VLOOKUP($B18,'Race 10'!$A$5:$I$35,9,FALSE))</f>
        <v>DNC</v>
      </c>
      <c r="X18" s="53">
        <f t="shared" si="35"/>
        <v>0</v>
      </c>
      <c r="Y18" s="55">
        <f t="shared" si="36"/>
        <v>0</v>
      </c>
      <c r="Z18" s="56">
        <f t="shared" si="37"/>
        <v>0</v>
      </c>
      <c r="AA18" s="57">
        <f t="shared" si="38"/>
        <v>23</v>
      </c>
      <c r="AB18" s="37">
        <f t="shared" si="39"/>
        <v>0</v>
      </c>
      <c r="AC18" s="37">
        <f t="shared" si="40"/>
        <v>0</v>
      </c>
      <c r="AD18" s="37">
        <f t="shared" si="41"/>
        <v>0</v>
      </c>
      <c r="AE18" s="37">
        <f t="shared" si="42"/>
        <v>0</v>
      </c>
      <c r="AF18" s="37">
        <f t="shared" si="43"/>
        <v>0</v>
      </c>
      <c r="AG18" s="37">
        <f t="shared" si="44"/>
        <v>0</v>
      </c>
      <c r="AH18" s="37">
        <f t="shared" si="45"/>
        <v>0</v>
      </c>
      <c r="AI18" s="37">
        <f t="shared" si="46"/>
        <v>0</v>
      </c>
      <c r="AJ18" s="37">
        <f t="shared" si="47"/>
        <v>0</v>
      </c>
      <c r="AK18" s="37">
        <f t="shared" si="48"/>
        <v>0</v>
      </c>
      <c r="AL18" s="37">
        <f t="shared" si="49"/>
        <v>0</v>
      </c>
    </row>
    <row r="19" spans="1:39" ht="14" hidden="1" customHeight="1">
      <c r="A19">
        <f t="shared" si="25"/>
        <v>0</v>
      </c>
      <c r="B19" s="58">
        <v>95</v>
      </c>
      <c r="C19" s="58" t="str">
        <f>VLOOKUP($B19,[1]Sheet1!$A$3:$D$92,2,FALSE)</f>
        <v>Alaurial</v>
      </c>
      <c r="D19" s="59" t="str">
        <f>VLOOKUP($B19,[1]Sheet1!$A$3:$D$92,3,FALSE)</f>
        <v>S Parsons</v>
      </c>
      <c r="E19" s="52" t="str">
        <f>IF(ISNA(VLOOKUP($B19,'Race 1'!$A$4:$I$24,9,FALSE)),"DNC",VLOOKUP($B19,'Race 1'!$A$4:$I$24,9,FALSE))</f>
        <v>DNC</v>
      </c>
      <c r="F19" s="53">
        <f t="shared" si="26"/>
        <v>0</v>
      </c>
      <c r="G19" s="54" t="str">
        <f>IF(ISNA(VLOOKUP($B19,'Race 2'!$A$4:$I$22,9,FALSE)),"DNC",VLOOKUP($B19,'Race 2'!$A$4:$I$22,9,FALSE))</f>
        <v>DNC</v>
      </c>
      <c r="H19" s="53">
        <f t="shared" si="27"/>
        <v>0</v>
      </c>
      <c r="I19" s="54" t="str">
        <f>IF(ISNA(VLOOKUP($B19,'Race 3'!$A$4:$I$29,9,FALSE)),"DNC",VLOOKUP($B19,'Race 3'!$A$4:$I$29,9,FALSE))</f>
        <v>DNC</v>
      </c>
      <c r="J19" s="53">
        <f t="shared" si="28"/>
        <v>0</v>
      </c>
      <c r="K19" s="54" t="str">
        <f>IF(ISNA(VLOOKUP($B19,'Race 4'!$A$4:$I$35,9,FALSE)),"DNC",VLOOKUP($B19,'Race 4'!$A$4:$I$35,9,FALSE))</f>
        <v>DNC</v>
      </c>
      <c r="L19" s="53">
        <f t="shared" si="29"/>
        <v>0</v>
      </c>
      <c r="M19" s="54" t="str">
        <f>IF(ISNA(VLOOKUP($B19,'Race 5'!$A$4:$I$27,9,FALSE)),"DNC",VLOOKUP($B19,'Race 5'!$A$4:$I$27,9,FALSE))</f>
        <v>DNC</v>
      </c>
      <c r="N19" s="53">
        <f t="shared" si="30"/>
        <v>0</v>
      </c>
      <c r="O19" s="54" t="str">
        <f>IF(ISNA(VLOOKUP($B19,'Race 6'!$A$4:$I$35,9,FALSE)),"DNC",VLOOKUP($B19,'Race 6'!$A$4:$I$35,9,FALSE))</f>
        <v>DNC</v>
      </c>
      <c r="P19" s="53">
        <f t="shared" si="31"/>
        <v>0</v>
      </c>
      <c r="Q19" s="54" t="str">
        <f>IF(ISNA(VLOOKUP($B19,'Race 7'!$A$4:$I$28,9,FALSE)),"DNC",VLOOKUP($B19,'Race 7'!$A$4:$I$28,9,FALSE))</f>
        <v>DNC</v>
      </c>
      <c r="R19" s="53">
        <f t="shared" si="32"/>
        <v>0</v>
      </c>
      <c r="S19" s="54" t="str">
        <f>IF(ISNA(VLOOKUP($B19,'Race 8'!$A$4:$I$23,9,FALSE)),"DNC",VLOOKUP($B19,'Race 8'!$A$4:$I$23,9,FALSE))</f>
        <v>DNC</v>
      </c>
      <c r="T19" s="53">
        <f t="shared" si="33"/>
        <v>0</v>
      </c>
      <c r="U19" s="54" t="str">
        <f>IF(ISNA(VLOOKUP($B19,'Race 9'!$A$4:$I$34,9,FALSE)),"DNC",VLOOKUP($B19,'Race 9'!$A$4:$I$34,9,FALSE))</f>
        <v>DNC</v>
      </c>
      <c r="V19" s="53">
        <f t="shared" si="34"/>
        <v>0</v>
      </c>
      <c r="W19" s="54" t="str">
        <f>IF(ISNA(VLOOKUP($B19,'Race 10'!$A$5:$I$35,9,FALSE)),"DNC",VLOOKUP($B19,'Race 10'!$A$5:$I$35,9,FALSE))</f>
        <v>DNC</v>
      </c>
      <c r="X19" s="53">
        <f t="shared" si="35"/>
        <v>0</v>
      </c>
      <c r="Y19" s="55">
        <f t="shared" si="36"/>
        <v>0</v>
      </c>
      <c r="Z19" s="56">
        <f t="shared" si="37"/>
        <v>0</v>
      </c>
      <c r="AA19" s="57">
        <f t="shared" si="38"/>
        <v>23</v>
      </c>
      <c r="AB19" s="37">
        <f t="shared" si="39"/>
        <v>0</v>
      </c>
      <c r="AC19" s="37">
        <f t="shared" si="40"/>
        <v>0</v>
      </c>
      <c r="AD19" s="37">
        <f t="shared" si="41"/>
        <v>0</v>
      </c>
      <c r="AE19" s="37">
        <f t="shared" si="42"/>
        <v>0</v>
      </c>
      <c r="AF19" s="37">
        <f t="shared" si="43"/>
        <v>0</v>
      </c>
      <c r="AG19" s="37">
        <f t="shared" si="44"/>
        <v>0</v>
      </c>
      <c r="AH19" s="37">
        <f t="shared" si="45"/>
        <v>0</v>
      </c>
      <c r="AI19" s="37">
        <f t="shared" si="46"/>
        <v>0</v>
      </c>
      <c r="AJ19" s="37">
        <f t="shared" si="47"/>
        <v>0</v>
      </c>
      <c r="AK19" s="37">
        <f t="shared" si="48"/>
        <v>0</v>
      </c>
      <c r="AL19" s="37">
        <f t="shared" si="49"/>
        <v>0</v>
      </c>
    </row>
    <row r="20" spans="1:39" customFormat="1" ht="14" hidden="1" customHeight="1">
      <c r="A20">
        <f t="shared" si="25"/>
        <v>0</v>
      </c>
      <c r="B20" s="58">
        <v>97</v>
      </c>
      <c r="C20" s="58" t="str">
        <f>VLOOKUP($B20,[1]Sheet1!$A$3:$D$92,2,FALSE)</f>
        <v>Racing Stripes</v>
      </c>
      <c r="D20" s="59" t="str">
        <f>VLOOKUP($B20,[1]Sheet1!$A$3:$D$92,3,FALSE)</f>
        <v>D Palmer</v>
      </c>
      <c r="E20" s="52" t="str">
        <f>IF(ISNA(VLOOKUP($B20,'Race 1'!$A$4:$I$24,9,FALSE)),"DNC",VLOOKUP($B20,'Race 1'!$A$4:$I$24,9,FALSE))</f>
        <v>DNC</v>
      </c>
      <c r="F20" s="53">
        <f t="shared" si="26"/>
        <v>0</v>
      </c>
      <c r="G20" s="54" t="str">
        <f>IF(ISNA(VLOOKUP($B20,'Race 2'!$A$4:$I$22,9,FALSE)),"DNC",VLOOKUP($B20,'Race 2'!$A$4:$I$22,9,FALSE))</f>
        <v>DNC</v>
      </c>
      <c r="H20" s="53">
        <f t="shared" si="27"/>
        <v>0</v>
      </c>
      <c r="I20" s="54" t="str">
        <f>IF(ISNA(VLOOKUP($B20,'Race 3'!$A$4:$I$29,9,FALSE)),"DNC",VLOOKUP($B20,'Race 3'!$A$4:$I$29,9,FALSE))</f>
        <v>DNC</v>
      </c>
      <c r="J20" s="53">
        <f t="shared" si="28"/>
        <v>0</v>
      </c>
      <c r="K20" s="54" t="str">
        <f>IF(ISNA(VLOOKUP($B20,'Race 4'!$A$4:$I$35,9,FALSE)),"DNC",VLOOKUP($B20,'Race 4'!$A$4:$I$35,9,FALSE))</f>
        <v>DNC</v>
      </c>
      <c r="L20" s="53">
        <f t="shared" si="29"/>
        <v>0</v>
      </c>
      <c r="M20" s="54" t="str">
        <f>IF(ISNA(VLOOKUP($B20,'Race 5'!$A$4:$I$27,9,FALSE)),"DNC",VLOOKUP($B20,'Race 5'!$A$4:$I$27,9,FALSE))</f>
        <v>DNC</v>
      </c>
      <c r="N20" s="53">
        <f t="shared" si="30"/>
        <v>0</v>
      </c>
      <c r="O20" s="54" t="str">
        <f>IF(ISNA(VLOOKUP($B20,'Race 6'!$A$4:$I$35,9,FALSE)),"DNC",VLOOKUP($B20,'Race 6'!$A$4:$I$35,9,FALSE))</f>
        <v>DNC</v>
      </c>
      <c r="P20" s="53">
        <f t="shared" si="31"/>
        <v>0</v>
      </c>
      <c r="Q20" s="54" t="str">
        <f>IF(ISNA(VLOOKUP($B20,'Race 7'!$A$4:$I$28,9,FALSE)),"DNC",VLOOKUP($B20,'Race 7'!$A$4:$I$28,9,FALSE))</f>
        <v>DNC</v>
      </c>
      <c r="R20" s="53">
        <f t="shared" si="32"/>
        <v>0</v>
      </c>
      <c r="S20" s="54" t="str">
        <f>IF(ISNA(VLOOKUP($B20,'Race 8'!$A$4:$I$23,9,FALSE)),"DNC",VLOOKUP($B20,'Race 8'!$A$4:$I$23,9,FALSE))</f>
        <v>DNC</v>
      </c>
      <c r="T20" s="53">
        <f t="shared" si="33"/>
        <v>0</v>
      </c>
      <c r="U20" s="54" t="str">
        <f>IF(ISNA(VLOOKUP($B20,'Race 9'!$A$4:$I$34,9,FALSE)),"DNC",VLOOKUP($B20,'Race 9'!$A$4:$I$34,9,FALSE))</f>
        <v>DNC</v>
      </c>
      <c r="V20" s="53">
        <f t="shared" si="34"/>
        <v>0</v>
      </c>
      <c r="W20" s="54" t="str">
        <f>IF(ISNA(VLOOKUP($B20,'Race 10'!$A$5:$I$35,9,FALSE)),"DNC",VLOOKUP($B20,'Race 10'!$A$5:$I$35,9,FALSE))</f>
        <v>DNC</v>
      </c>
      <c r="X20" s="53">
        <f t="shared" si="35"/>
        <v>0</v>
      </c>
      <c r="Y20" s="55">
        <f t="shared" si="36"/>
        <v>0</v>
      </c>
      <c r="Z20" s="56">
        <f t="shared" si="37"/>
        <v>0</v>
      </c>
      <c r="AA20" s="57">
        <f t="shared" si="38"/>
        <v>23</v>
      </c>
      <c r="AB20" s="37">
        <f t="shared" si="39"/>
        <v>0</v>
      </c>
      <c r="AC20" s="37">
        <f t="shared" si="40"/>
        <v>0</v>
      </c>
      <c r="AD20" s="37">
        <f t="shared" si="41"/>
        <v>0</v>
      </c>
      <c r="AE20" s="37">
        <f t="shared" si="42"/>
        <v>0</v>
      </c>
      <c r="AF20" s="37">
        <f t="shared" si="43"/>
        <v>0</v>
      </c>
      <c r="AG20" s="37">
        <f t="shared" si="44"/>
        <v>0</v>
      </c>
      <c r="AH20" s="37">
        <f t="shared" si="45"/>
        <v>0</v>
      </c>
      <c r="AI20" s="37">
        <f t="shared" si="46"/>
        <v>0</v>
      </c>
      <c r="AJ20" s="37">
        <f t="shared" si="47"/>
        <v>0</v>
      </c>
      <c r="AK20" s="37">
        <f t="shared" si="48"/>
        <v>0</v>
      </c>
      <c r="AL20" s="37">
        <f t="shared" si="49"/>
        <v>0</v>
      </c>
    </row>
    <row r="21" spans="1:39">
      <c r="A21">
        <f t="shared" si="25"/>
        <v>1</v>
      </c>
      <c r="B21" s="58">
        <v>107</v>
      </c>
      <c r="C21" s="58" t="str">
        <f>VLOOKUP($B21,[1]Sheet1!$A$3:$D$92,2,FALSE)</f>
        <v>By Golly</v>
      </c>
      <c r="D21" s="59" t="str">
        <f>VLOOKUP($B21,[1]Sheet1!$A$3:$D$92,3,FALSE)</f>
        <v>G Bird</v>
      </c>
      <c r="E21" s="52">
        <f>IF(ISNA(VLOOKUP($B21,'Race 1'!$A$4:$I$24,9,FALSE)),"DNC",VLOOKUP($B21,'Race 1'!$A$4:$I$24,9,FALSE))</f>
        <v>6</v>
      </c>
      <c r="F21" s="53">
        <f t="shared" si="26"/>
        <v>44.444444444444443</v>
      </c>
      <c r="G21" s="54">
        <f>IF(ISNA(VLOOKUP($B21,'Race 2'!$A$4:$I$22,9,FALSE)),"DNC",VLOOKUP($B21,'Race 2'!$A$4:$I$22,9,FALSE))</f>
        <v>7</v>
      </c>
      <c r="H21" s="53">
        <f t="shared" si="27"/>
        <v>40</v>
      </c>
      <c r="I21" s="54">
        <f>IF(ISNA(VLOOKUP($B21,'Race 3'!$A$4:$I$29,9,FALSE)),"DNC",VLOOKUP($B21,'Race 3'!$A$4:$I$29,9,FALSE))</f>
        <v>5</v>
      </c>
      <c r="J21" s="53">
        <f t="shared" si="28"/>
        <v>50</v>
      </c>
      <c r="K21" s="54">
        <f>IF(ISNA(VLOOKUP($B21,'Race 4'!$A$4:$I$35,9,FALSE)),"DNC",VLOOKUP($B21,'Race 4'!$A$4:$I$35,9,FALSE))</f>
        <v>7</v>
      </c>
      <c r="L21" s="53">
        <f t="shared" si="29"/>
        <v>40</v>
      </c>
      <c r="M21" s="54">
        <f>IF(ISNA(VLOOKUP($B21,'Race 5'!$A$4:$I$27,9,FALSE)),"DNC",VLOOKUP($B21,'Race 5'!$A$4:$I$27,9,FALSE))</f>
        <v>12</v>
      </c>
      <c r="N21" s="53">
        <f t="shared" si="30"/>
        <v>26.666666666666668</v>
      </c>
      <c r="O21" s="54">
        <f>IF(ISNA(VLOOKUP($B21,'Race 6'!$A$4:$I$35,9,FALSE)),"DNC",VLOOKUP($B21,'Race 6'!$A$4:$I$35,9,FALSE))</f>
        <v>7</v>
      </c>
      <c r="P21" s="53">
        <f t="shared" si="31"/>
        <v>40</v>
      </c>
      <c r="Q21" s="54">
        <f>IF(ISNA(VLOOKUP($B21,'Race 7'!$A$4:$I$28,9,FALSE)),"DNC",VLOOKUP($B21,'Race 7'!$A$4:$I$28,9,FALSE))</f>
        <v>14</v>
      </c>
      <c r="R21" s="53">
        <f t="shared" si="32"/>
        <v>23.529411764705884</v>
      </c>
      <c r="S21" s="54">
        <f>IF(ISNA(VLOOKUP($B21,'Race 8'!$A$4:$I$23,9,FALSE)),"DNC",VLOOKUP($B21,'Race 8'!$A$4:$I$23,9,FALSE))</f>
        <v>3</v>
      </c>
      <c r="T21" s="53">
        <f t="shared" si="33"/>
        <v>66.666666666666671</v>
      </c>
      <c r="U21" s="54">
        <f>IF(ISNA(VLOOKUP($B21,'Race 9'!$A$4:$I$34,9,FALSE)),"DNC",VLOOKUP($B21,'Race 9'!$A$4:$I$34,9,FALSE))</f>
        <v>8</v>
      </c>
      <c r="V21" s="53">
        <f t="shared" si="34"/>
        <v>36.363636363636367</v>
      </c>
      <c r="W21" s="54" t="str">
        <f>IF(ISNA(VLOOKUP($B21,'Race 10'!$A$5:$I$35,9,FALSE)),"DNC",VLOOKUP($B21,'Race 10'!$A$5:$I$35,9,FALSE))</f>
        <v>DNC</v>
      </c>
      <c r="X21" s="53">
        <f t="shared" si="35"/>
        <v>0</v>
      </c>
      <c r="Y21" s="55">
        <f t="shared" si="36"/>
        <v>367.67082590612006</v>
      </c>
      <c r="Z21" s="56">
        <f t="shared" si="37"/>
        <v>317.47474747474752</v>
      </c>
      <c r="AA21" s="57">
        <f t="shared" si="38"/>
        <v>6</v>
      </c>
      <c r="AB21" s="37">
        <f t="shared" si="39"/>
        <v>50.196078431372555</v>
      </c>
      <c r="AC21" s="37">
        <f t="shared" si="40"/>
        <v>44.444444444444443</v>
      </c>
      <c r="AD21" s="37">
        <f t="shared" si="41"/>
        <v>40</v>
      </c>
      <c r="AE21" s="37">
        <f t="shared" si="42"/>
        <v>50</v>
      </c>
      <c r="AF21" s="37">
        <f t="shared" si="43"/>
        <v>40</v>
      </c>
      <c r="AG21" s="37">
        <f t="shared" si="44"/>
        <v>26.666666666666668</v>
      </c>
      <c r="AH21" s="37">
        <f t="shared" si="45"/>
        <v>40</v>
      </c>
      <c r="AI21" s="37">
        <f t="shared" si="46"/>
        <v>23.529411764705884</v>
      </c>
      <c r="AJ21" s="37">
        <f t="shared" si="47"/>
        <v>66.666666666666671</v>
      </c>
      <c r="AK21" s="37">
        <f t="shared" si="48"/>
        <v>36.363636363636367</v>
      </c>
      <c r="AL21" s="37">
        <f t="shared" si="49"/>
        <v>0</v>
      </c>
    </row>
    <row r="22" spans="1:39" ht="14" hidden="1" customHeight="1">
      <c r="A22">
        <f t="shared" si="25"/>
        <v>0</v>
      </c>
      <c r="B22" s="58">
        <v>102</v>
      </c>
      <c r="C22" s="58" t="str">
        <f>VLOOKUP($B22,[1]Sheet1!$A$3:$D$92,2,FALSE)</f>
        <v>Kahu</v>
      </c>
      <c r="D22" s="59" t="str">
        <f>VLOOKUP($B22,[1]Sheet1!$A$3:$D$92,3,FALSE)</f>
        <v>P Holland</v>
      </c>
      <c r="E22" s="52" t="str">
        <f>IF(ISNA(VLOOKUP($B22,'Race 1'!$A$4:$I$24,9,FALSE)),"DNC",VLOOKUP($B22,'Race 1'!$A$4:$I$24,9,FALSE))</f>
        <v>DNC</v>
      </c>
      <c r="F22" s="53">
        <f t="shared" si="26"/>
        <v>0</v>
      </c>
      <c r="G22" s="54" t="str">
        <f>IF(ISNA(VLOOKUP($B22,'Race 2'!$A$4:$I$22,9,FALSE)),"DNC",VLOOKUP($B22,'Race 2'!$A$4:$I$22,9,FALSE))</f>
        <v>DNC</v>
      </c>
      <c r="H22" s="53">
        <f t="shared" si="27"/>
        <v>0</v>
      </c>
      <c r="I22" s="54" t="str">
        <f>IF(ISNA(VLOOKUP($B22,'Race 3'!$A$4:$I$29,9,FALSE)),"DNC",VLOOKUP($B22,'Race 3'!$A$4:$I$29,9,FALSE))</f>
        <v>DNC</v>
      </c>
      <c r="J22" s="53">
        <f t="shared" si="28"/>
        <v>0</v>
      </c>
      <c r="K22" s="54" t="str">
        <f>IF(ISNA(VLOOKUP($B22,'Race 4'!$A$4:$I$35,9,FALSE)),"DNC",VLOOKUP($B22,'Race 4'!$A$4:$I$35,9,FALSE))</f>
        <v>DNC</v>
      </c>
      <c r="L22" s="53">
        <f t="shared" si="29"/>
        <v>0</v>
      </c>
      <c r="M22" s="54" t="str">
        <f>IF(ISNA(VLOOKUP($B22,'Race 5'!$A$4:$I$27,9,FALSE)),"DNC",VLOOKUP($B22,'Race 5'!$A$4:$I$27,9,FALSE))</f>
        <v>DNC</v>
      </c>
      <c r="N22" s="53">
        <f t="shared" si="30"/>
        <v>0</v>
      </c>
      <c r="O22" s="54" t="str">
        <f>IF(ISNA(VLOOKUP($B22,'Race 6'!$A$4:$I$35,9,FALSE)),"DNC",VLOOKUP($B22,'Race 6'!$A$4:$I$35,9,FALSE))</f>
        <v>DNC</v>
      </c>
      <c r="P22" s="53">
        <f t="shared" si="31"/>
        <v>0</v>
      </c>
      <c r="Q22" s="54" t="str">
        <f>IF(ISNA(VLOOKUP($B22,'Race 7'!$A$4:$I$28,9,FALSE)),"DNC",VLOOKUP($B22,'Race 7'!$A$4:$I$28,9,FALSE))</f>
        <v>DNC</v>
      </c>
      <c r="R22" s="53">
        <f t="shared" si="32"/>
        <v>0</v>
      </c>
      <c r="S22" s="54" t="str">
        <f>IF(ISNA(VLOOKUP($B22,'Race 8'!$A$4:$I$23,9,FALSE)),"DNC",VLOOKUP($B22,'Race 8'!$A$4:$I$23,9,FALSE))</f>
        <v>DNC</v>
      </c>
      <c r="T22" s="53">
        <f t="shared" si="33"/>
        <v>0</v>
      </c>
      <c r="U22" s="54" t="str">
        <f>IF(ISNA(VLOOKUP($B22,'Race 9'!$A$4:$I$34,9,FALSE)),"DNC",VLOOKUP($B22,'Race 9'!$A$4:$I$34,9,FALSE))</f>
        <v>DNC</v>
      </c>
      <c r="V22" s="53">
        <f t="shared" si="34"/>
        <v>0</v>
      </c>
      <c r="W22" s="54" t="str">
        <f>IF(ISNA(VLOOKUP($B22,'Race 10'!$A$5:$I$35,9,FALSE)),"DNC",VLOOKUP($B22,'Race 10'!$A$5:$I$35,9,FALSE))</f>
        <v>DNC</v>
      </c>
      <c r="X22" s="53">
        <f t="shared" si="35"/>
        <v>0</v>
      </c>
      <c r="Y22" s="55">
        <f t="shared" si="36"/>
        <v>0</v>
      </c>
      <c r="Z22" s="56">
        <f t="shared" si="37"/>
        <v>0</v>
      </c>
      <c r="AA22" s="57">
        <f t="shared" si="38"/>
        <v>23</v>
      </c>
      <c r="AB22" s="37">
        <f t="shared" si="39"/>
        <v>0</v>
      </c>
      <c r="AC22" s="37">
        <f t="shared" si="40"/>
        <v>0</v>
      </c>
      <c r="AD22" s="37">
        <f t="shared" si="41"/>
        <v>0</v>
      </c>
      <c r="AE22" s="37">
        <f t="shared" si="42"/>
        <v>0</v>
      </c>
      <c r="AF22" s="37">
        <f t="shared" si="43"/>
        <v>0</v>
      </c>
      <c r="AG22" s="37">
        <f t="shared" si="44"/>
        <v>0</v>
      </c>
      <c r="AH22" s="37">
        <f t="shared" si="45"/>
        <v>0</v>
      </c>
      <c r="AI22" s="37">
        <f t="shared" si="46"/>
        <v>0</v>
      </c>
      <c r="AJ22" s="37">
        <f t="shared" si="47"/>
        <v>0</v>
      </c>
      <c r="AK22" s="37">
        <f t="shared" si="48"/>
        <v>0</v>
      </c>
      <c r="AL22" s="37">
        <f t="shared" si="49"/>
        <v>0</v>
      </c>
    </row>
    <row r="23" spans="1:39">
      <c r="A23">
        <f t="shared" si="25"/>
        <v>1</v>
      </c>
      <c r="B23" s="58">
        <v>75</v>
      </c>
      <c r="C23" s="58" t="str">
        <f>VLOOKUP($B23,[1]Sheet1!$A$3:$D$92,2,FALSE)</f>
        <v>Cracklin Rosie</v>
      </c>
      <c r="D23" s="59" t="str">
        <f>VLOOKUP($B23,[1]Sheet1!$A$3:$D$92,3,FALSE)</f>
        <v>C Bridges</v>
      </c>
      <c r="E23" s="52">
        <f>IF(ISNA(VLOOKUP($B23,'Race 1'!$A$4:$I$24,9,FALSE)),"DNC",VLOOKUP($B23,'Race 1'!$A$4:$I$24,9,FALSE))</f>
        <v>5</v>
      </c>
      <c r="F23" s="53">
        <f t="shared" si="26"/>
        <v>50</v>
      </c>
      <c r="G23" s="54">
        <f>IF(ISNA(VLOOKUP($B23,'Race 2'!$A$4:$I$22,9,FALSE)),"DNC",VLOOKUP($B23,'Race 2'!$A$4:$I$22,9,FALSE))</f>
        <v>6</v>
      </c>
      <c r="H23" s="53">
        <f t="shared" si="27"/>
        <v>44.444444444444443</v>
      </c>
      <c r="I23" s="54">
        <f>IF(ISNA(VLOOKUP($B23,'Race 3'!$A$4:$I$29,9,FALSE)),"DNC",VLOOKUP($B23,'Race 3'!$A$4:$I$29,9,FALSE))</f>
        <v>12</v>
      </c>
      <c r="J23" s="53">
        <f t="shared" si="28"/>
        <v>26.666666666666668</v>
      </c>
      <c r="K23" s="54">
        <f>IF(ISNA(VLOOKUP($B23,'Race 4'!$A$4:$I$35,9,FALSE)),"DNC",VLOOKUP($B23,'Race 4'!$A$4:$I$35,9,FALSE))</f>
        <v>12</v>
      </c>
      <c r="L23" s="53">
        <f t="shared" si="29"/>
        <v>26.666666666666668</v>
      </c>
      <c r="M23" s="54">
        <f>IF(ISNA(VLOOKUP($B23,'Race 5'!$A$4:$I$27,9,FALSE)),"DNC",VLOOKUP($B23,'Race 5'!$A$4:$I$27,9,FALSE))</f>
        <v>11</v>
      </c>
      <c r="N23" s="53">
        <f t="shared" si="30"/>
        <v>28.571428571428573</v>
      </c>
      <c r="O23" s="54">
        <f>IF(ISNA(VLOOKUP($B23,'Race 6'!$A$4:$I$35,9,FALSE)),"DNC",VLOOKUP($B23,'Race 6'!$A$4:$I$35,9,FALSE))</f>
        <v>9</v>
      </c>
      <c r="P23" s="53">
        <f t="shared" si="31"/>
        <v>33.333333333333336</v>
      </c>
      <c r="Q23" s="54">
        <f>IF(ISNA(VLOOKUP($B23,'Race 7'!$A$4:$I$28,9,FALSE)),"DNC",VLOOKUP($B23,'Race 7'!$A$4:$I$28,9,FALSE))</f>
        <v>6</v>
      </c>
      <c r="R23" s="53">
        <f t="shared" si="32"/>
        <v>44.444444444444443</v>
      </c>
      <c r="S23" s="54">
        <f>IF(ISNA(VLOOKUP($B23,'Race 8'!$A$4:$I$23,9,FALSE)),"DNC",VLOOKUP($B23,'Race 8'!$A$4:$I$23,9,FALSE))</f>
        <v>5</v>
      </c>
      <c r="T23" s="53">
        <f t="shared" si="33"/>
        <v>50</v>
      </c>
      <c r="U23" s="54">
        <f>IF(ISNA(VLOOKUP($B23,'Race 9'!$A$4:$I$34,9,FALSE)),"DNC",VLOOKUP($B23,'Race 9'!$A$4:$I$34,9,FALSE))</f>
        <v>7</v>
      </c>
      <c r="V23" s="53">
        <f t="shared" si="34"/>
        <v>40</v>
      </c>
      <c r="W23" s="54" t="str">
        <f>IF(ISNA(VLOOKUP($B23,'Race 10'!$A$5:$I$35,9,FALSE)),"DNC",VLOOKUP($B23,'Race 10'!$A$5:$I$35,9,FALSE))</f>
        <v>DNC</v>
      </c>
      <c r="X23" s="53">
        <f t="shared" si="35"/>
        <v>0</v>
      </c>
      <c r="Y23" s="55">
        <f t="shared" si="36"/>
        <v>344.12698412698415</v>
      </c>
      <c r="Z23" s="56">
        <f t="shared" si="37"/>
        <v>290.79365079365084</v>
      </c>
      <c r="AA23" s="57">
        <f t="shared" si="38"/>
        <v>7</v>
      </c>
      <c r="AB23" s="37">
        <f t="shared" si="39"/>
        <v>53.333333333333336</v>
      </c>
      <c r="AC23" s="37">
        <f t="shared" si="40"/>
        <v>50</v>
      </c>
      <c r="AD23" s="37">
        <f t="shared" si="41"/>
        <v>44.444444444444443</v>
      </c>
      <c r="AE23" s="37">
        <f t="shared" si="42"/>
        <v>26.666666666666668</v>
      </c>
      <c r="AF23" s="37">
        <f t="shared" si="43"/>
        <v>26.666666666666668</v>
      </c>
      <c r="AG23" s="37">
        <f t="shared" si="44"/>
        <v>28.571428571428573</v>
      </c>
      <c r="AH23" s="37">
        <f t="shared" si="45"/>
        <v>33.333333333333336</v>
      </c>
      <c r="AI23" s="37">
        <f t="shared" si="46"/>
        <v>44.444444444444443</v>
      </c>
      <c r="AJ23" s="37">
        <f t="shared" si="47"/>
        <v>50</v>
      </c>
      <c r="AK23" s="37">
        <f t="shared" si="48"/>
        <v>40</v>
      </c>
      <c r="AL23" s="37">
        <f t="shared" si="49"/>
        <v>0</v>
      </c>
      <c r="AM23"/>
    </row>
    <row r="24" spans="1:39" customFormat="1" ht="14" hidden="1" customHeight="1">
      <c r="A24">
        <f t="shared" si="25"/>
        <v>0</v>
      </c>
      <c r="B24" s="58">
        <v>114</v>
      </c>
      <c r="C24" s="58" t="str">
        <f>VLOOKUP($B24,[1]Sheet1!$A$3:$D$92,2,FALSE)</f>
        <v>Zeferio</v>
      </c>
      <c r="D24" s="59" t="str">
        <f>VLOOKUP($B24,[1]Sheet1!$A$3:$D$92,3,FALSE)</f>
        <v>W Thomas</v>
      </c>
      <c r="E24" s="52" t="str">
        <f>IF(ISNA(VLOOKUP($B24,'Race 1'!$A$4:$I$24,9,FALSE)),"DNC",VLOOKUP($B24,'Race 1'!$A$4:$I$24,9,FALSE))</f>
        <v>DNC</v>
      </c>
      <c r="F24" s="53">
        <f t="shared" si="26"/>
        <v>0</v>
      </c>
      <c r="G24" s="54" t="str">
        <f>IF(ISNA(VLOOKUP($B24,'Race 2'!$A$4:$I$22,9,FALSE)),"DNC",VLOOKUP($B24,'Race 2'!$A$4:$I$22,9,FALSE))</f>
        <v>DNC</v>
      </c>
      <c r="H24" s="53">
        <f t="shared" si="27"/>
        <v>0</v>
      </c>
      <c r="I24" s="54" t="str">
        <f>IF(ISNA(VLOOKUP($B24,'Race 3'!$A$4:$I$29,9,FALSE)),"DNC",VLOOKUP($B24,'Race 3'!$A$4:$I$29,9,FALSE))</f>
        <v>DNC</v>
      </c>
      <c r="J24" s="53">
        <f t="shared" si="28"/>
        <v>0</v>
      </c>
      <c r="K24" s="54" t="str">
        <f>IF(ISNA(VLOOKUP($B24,'Race 4'!$A$4:$I$35,9,FALSE)),"DNC",VLOOKUP($B24,'Race 4'!$A$4:$I$35,9,FALSE))</f>
        <v>DNC</v>
      </c>
      <c r="L24" s="53">
        <f t="shared" si="29"/>
        <v>0</v>
      </c>
      <c r="M24" s="54" t="str">
        <f>IF(ISNA(VLOOKUP($B24,'Race 5'!$A$4:$I$27,9,FALSE)),"DNC",VLOOKUP($B24,'Race 5'!$A$4:$I$27,9,FALSE))</f>
        <v>DNC</v>
      </c>
      <c r="N24" s="53">
        <f t="shared" si="30"/>
        <v>0</v>
      </c>
      <c r="O24" s="54" t="str">
        <f>IF(ISNA(VLOOKUP($B24,'Race 6'!$A$4:$I$35,9,FALSE)),"DNC",VLOOKUP($B24,'Race 6'!$A$4:$I$35,9,FALSE))</f>
        <v>DNC</v>
      </c>
      <c r="P24" s="53">
        <f t="shared" si="31"/>
        <v>0</v>
      </c>
      <c r="Q24" s="54" t="str">
        <f>IF(ISNA(VLOOKUP($B24,'Race 7'!$A$4:$I$28,9,FALSE)),"DNC",VLOOKUP($B24,'Race 7'!$A$4:$I$28,9,FALSE))</f>
        <v>DNC</v>
      </c>
      <c r="R24" s="53">
        <f t="shared" si="32"/>
        <v>0</v>
      </c>
      <c r="S24" s="54" t="str">
        <f>IF(ISNA(VLOOKUP($B24,'Race 8'!$A$4:$I$23,9,FALSE)),"DNC",VLOOKUP($B24,'Race 8'!$A$4:$I$23,9,FALSE))</f>
        <v>DNC</v>
      </c>
      <c r="T24" s="53">
        <f t="shared" si="33"/>
        <v>0</v>
      </c>
      <c r="U24" s="54" t="str">
        <f>IF(ISNA(VLOOKUP($B24,'Race 9'!$A$4:$I$34,9,FALSE)),"DNC",VLOOKUP($B24,'Race 9'!$A$4:$I$34,9,FALSE))</f>
        <v>DNC</v>
      </c>
      <c r="V24" s="53">
        <f t="shared" si="34"/>
        <v>0</v>
      </c>
      <c r="W24" s="54" t="str">
        <f>IF(ISNA(VLOOKUP($B24,'Race 10'!$A$5:$I$35,9,FALSE)),"DNC",VLOOKUP($B24,'Race 10'!$A$5:$I$35,9,FALSE))</f>
        <v>DNC</v>
      </c>
      <c r="X24" s="53">
        <f t="shared" si="35"/>
        <v>0</v>
      </c>
      <c r="Y24" s="55">
        <f t="shared" si="36"/>
        <v>0</v>
      </c>
      <c r="Z24" s="56">
        <f t="shared" si="37"/>
        <v>0</v>
      </c>
      <c r="AA24" s="57">
        <f t="shared" si="38"/>
        <v>23</v>
      </c>
      <c r="AB24" s="37">
        <f t="shared" si="39"/>
        <v>0</v>
      </c>
      <c r="AC24" s="37">
        <f t="shared" si="40"/>
        <v>0</v>
      </c>
      <c r="AD24" s="37">
        <f t="shared" si="41"/>
        <v>0</v>
      </c>
      <c r="AE24" s="37">
        <f t="shared" si="42"/>
        <v>0</v>
      </c>
      <c r="AF24" s="37">
        <f t="shared" si="43"/>
        <v>0</v>
      </c>
      <c r="AG24" s="37">
        <f t="shared" si="44"/>
        <v>0</v>
      </c>
      <c r="AH24" s="37">
        <f t="shared" si="45"/>
        <v>0</v>
      </c>
      <c r="AI24" s="37">
        <f t="shared" si="46"/>
        <v>0</v>
      </c>
      <c r="AJ24" s="37">
        <f t="shared" si="47"/>
        <v>0</v>
      </c>
      <c r="AK24" s="37">
        <f t="shared" si="48"/>
        <v>0</v>
      </c>
      <c r="AL24" s="37">
        <f t="shared" si="49"/>
        <v>0</v>
      </c>
    </row>
    <row r="25" spans="1:39" ht="14" hidden="1" customHeight="1">
      <c r="A25">
        <f t="shared" si="25"/>
        <v>0</v>
      </c>
      <c r="B25" s="58">
        <v>129</v>
      </c>
      <c r="C25" s="58" t="str">
        <f>VLOOKUP($B25,[1]Sheet1!$A$3:$D$92,2,FALSE)</f>
        <v>Accolade</v>
      </c>
      <c r="D25" s="59" t="str">
        <f>VLOOKUP($B25,[1]Sheet1!$A$3:$D$92,3,FALSE)</f>
        <v>G Mantell</v>
      </c>
      <c r="E25" s="52" t="str">
        <f>IF(ISNA(VLOOKUP($B25,'Race 1'!$A$4:$I$24,9,FALSE)),"DNC",VLOOKUP($B25,'Race 1'!$A$4:$I$24,9,FALSE))</f>
        <v>DNC</v>
      </c>
      <c r="F25" s="53">
        <f t="shared" si="26"/>
        <v>0</v>
      </c>
      <c r="G25" s="54" t="str">
        <f>IF(ISNA(VLOOKUP($B25,'Race 2'!$A$4:$I$22,9,FALSE)),"DNC",VLOOKUP($B25,'Race 2'!$A$4:$I$22,9,FALSE))</f>
        <v>DNC</v>
      </c>
      <c r="H25" s="53">
        <f t="shared" si="27"/>
        <v>0</v>
      </c>
      <c r="I25" s="54" t="str">
        <f>IF(ISNA(VLOOKUP($B25,'Race 3'!$A$4:$I$29,9,FALSE)),"DNC",VLOOKUP($B25,'Race 3'!$A$4:$I$29,9,FALSE))</f>
        <v>DNC</v>
      </c>
      <c r="J25" s="53">
        <f t="shared" si="28"/>
        <v>0</v>
      </c>
      <c r="K25" s="54" t="str">
        <f>IF(ISNA(VLOOKUP($B25,'Race 4'!$A$4:$I$35,9,FALSE)),"DNC",VLOOKUP($B25,'Race 4'!$A$4:$I$35,9,FALSE))</f>
        <v>DNC</v>
      </c>
      <c r="L25" s="53">
        <f t="shared" si="29"/>
        <v>0</v>
      </c>
      <c r="M25" s="54" t="str">
        <f>IF(ISNA(VLOOKUP($B25,'Race 5'!$A$4:$I$27,9,FALSE)),"DNC",VLOOKUP($B25,'Race 5'!$A$4:$I$27,9,FALSE))</f>
        <v>DNC</v>
      </c>
      <c r="N25" s="53">
        <f t="shared" si="30"/>
        <v>0</v>
      </c>
      <c r="O25" s="54" t="str">
        <f>IF(ISNA(VLOOKUP($B25,'Race 6'!$A$4:$I$35,9,FALSE)),"DNC",VLOOKUP($B25,'Race 6'!$A$4:$I$35,9,FALSE))</f>
        <v>DNC</v>
      </c>
      <c r="P25" s="53">
        <f t="shared" si="31"/>
        <v>0</v>
      </c>
      <c r="Q25" s="54" t="str">
        <f>IF(ISNA(VLOOKUP($B25,'Race 7'!$A$4:$I$28,9,FALSE)),"DNC",VLOOKUP($B25,'Race 7'!$A$4:$I$28,9,FALSE))</f>
        <v>DNC</v>
      </c>
      <c r="R25" s="53">
        <f t="shared" si="32"/>
        <v>0</v>
      </c>
      <c r="S25" s="54" t="str">
        <f>IF(ISNA(VLOOKUP($B25,'Race 8'!$A$4:$I$23,9,FALSE)),"DNC",VLOOKUP($B25,'Race 8'!$A$4:$I$23,9,FALSE))</f>
        <v>DNC</v>
      </c>
      <c r="T25" s="53">
        <f t="shared" si="33"/>
        <v>0</v>
      </c>
      <c r="U25" s="54" t="str">
        <f>IF(ISNA(VLOOKUP($B25,'Race 9'!$A$4:$I$34,9,FALSE)),"DNC",VLOOKUP($B25,'Race 9'!$A$4:$I$34,9,FALSE))</f>
        <v>DNC</v>
      </c>
      <c r="V25" s="53">
        <f t="shared" si="34"/>
        <v>0</v>
      </c>
      <c r="W25" s="54" t="str">
        <f>IF(ISNA(VLOOKUP($B25,'Race 10'!$A$5:$I$35,9,FALSE)),"DNC",VLOOKUP($B25,'Race 10'!$A$5:$I$35,9,FALSE))</f>
        <v>DNC</v>
      </c>
      <c r="X25" s="53">
        <f t="shared" si="35"/>
        <v>0</v>
      </c>
      <c r="Y25" s="55">
        <f t="shared" si="36"/>
        <v>0</v>
      </c>
      <c r="Z25" s="56">
        <f t="shared" si="37"/>
        <v>0</v>
      </c>
      <c r="AA25" s="57">
        <f t="shared" si="38"/>
        <v>23</v>
      </c>
      <c r="AB25" s="37">
        <f t="shared" si="39"/>
        <v>0</v>
      </c>
      <c r="AC25" s="37">
        <f t="shared" si="40"/>
        <v>0</v>
      </c>
      <c r="AD25" s="37">
        <f t="shared" si="41"/>
        <v>0</v>
      </c>
      <c r="AE25" s="37">
        <f t="shared" si="42"/>
        <v>0</v>
      </c>
      <c r="AF25" s="37">
        <f t="shared" si="43"/>
        <v>0</v>
      </c>
      <c r="AG25" s="37">
        <f t="shared" si="44"/>
        <v>0</v>
      </c>
      <c r="AH25" s="37">
        <f t="shared" si="45"/>
        <v>0</v>
      </c>
      <c r="AI25" s="37">
        <f t="shared" si="46"/>
        <v>0</v>
      </c>
      <c r="AJ25" s="37">
        <f t="shared" si="47"/>
        <v>0</v>
      </c>
      <c r="AK25" s="37">
        <f t="shared" si="48"/>
        <v>0</v>
      </c>
      <c r="AL25" s="37">
        <f t="shared" si="49"/>
        <v>0</v>
      </c>
    </row>
    <row r="26" spans="1:39" customFormat="1">
      <c r="A26">
        <f t="shared" si="25"/>
        <v>1</v>
      </c>
      <c r="B26" s="58">
        <v>254</v>
      </c>
      <c r="C26" s="58" t="str">
        <f>VLOOKUP($B26,[1]Sheet1!$A$3:$D$92,2,FALSE)</f>
        <v>Wave Dancer</v>
      </c>
      <c r="D26" s="59" t="str">
        <f>VLOOKUP($B26,[1]Sheet1!$A$3:$D$92,3,FALSE)</f>
        <v>R Ineson</v>
      </c>
      <c r="E26" s="52">
        <f>IF(ISNA(VLOOKUP($B26,'Race 1'!$A$4:$I$24,9,FALSE)),"DNC",VLOOKUP($B26,'Race 1'!$A$4:$I$24,9,FALSE))</f>
        <v>3</v>
      </c>
      <c r="F26" s="53">
        <f t="shared" si="26"/>
        <v>66.666666666666671</v>
      </c>
      <c r="G26" s="54">
        <f>IF(ISNA(VLOOKUP($B26,'Race 2'!$A$4:$I$22,9,FALSE)),"DNC",VLOOKUP($B26,'Race 2'!$A$4:$I$22,9,FALSE))</f>
        <v>3</v>
      </c>
      <c r="H26" s="53">
        <f t="shared" si="27"/>
        <v>66.666666666666671</v>
      </c>
      <c r="I26" s="54">
        <f>IF(ISNA(VLOOKUP($B26,'Race 3'!$A$4:$I$29,9,FALSE)),"DNC",VLOOKUP($B26,'Race 3'!$A$4:$I$29,9,FALSE))</f>
        <v>3</v>
      </c>
      <c r="J26" s="53">
        <f t="shared" si="28"/>
        <v>66.666666666666671</v>
      </c>
      <c r="K26" s="54">
        <f>IF(ISNA(VLOOKUP($B26,'Race 4'!$A$4:$I$35,9,FALSE)),"DNC",VLOOKUP($B26,'Race 4'!$A$4:$I$35,9,FALSE))</f>
        <v>3</v>
      </c>
      <c r="L26" s="53">
        <f t="shared" si="29"/>
        <v>66.666666666666671</v>
      </c>
      <c r="M26" s="54" t="str">
        <f>IF(ISNA(VLOOKUP($B26,'Race 5'!$A$4:$I$27,9,FALSE)),"DNC",VLOOKUP($B26,'Race 5'!$A$4:$I$27,9,FALSE))</f>
        <v>DNC</v>
      </c>
      <c r="N26" s="53">
        <f t="shared" si="30"/>
        <v>0</v>
      </c>
      <c r="O26" s="54" t="str">
        <f>IF(ISNA(VLOOKUP($B26,'Race 6'!$A$4:$I$35,9,FALSE)),"DNC",VLOOKUP($B26,'Race 6'!$A$4:$I$35,9,FALSE))</f>
        <v>DNC</v>
      </c>
      <c r="P26" s="53">
        <f t="shared" si="31"/>
        <v>0</v>
      </c>
      <c r="Q26" s="54" t="str">
        <f>IF(ISNA(VLOOKUP($B26,'Race 7'!$A$4:$I$28,9,FALSE)),"DNC",VLOOKUP($B26,'Race 7'!$A$4:$I$28,9,FALSE))</f>
        <v>DNC</v>
      </c>
      <c r="R26" s="53">
        <f t="shared" si="32"/>
        <v>0</v>
      </c>
      <c r="S26" s="54" t="str">
        <f>IF(ISNA(VLOOKUP($B26,'Race 8'!$A$4:$I$23,9,FALSE)),"DNC",VLOOKUP($B26,'Race 8'!$A$4:$I$23,9,FALSE))</f>
        <v>DNC</v>
      </c>
      <c r="T26" s="53">
        <f t="shared" si="33"/>
        <v>0</v>
      </c>
      <c r="U26" s="54" t="str">
        <f>IF(ISNA(VLOOKUP($B26,'Race 9'!$A$4:$I$34,9,FALSE)),"DNC",VLOOKUP($B26,'Race 9'!$A$4:$I$34,9,FALSE))</f>
        <v>DNC</v>
      </c>
      <c r="V26" s="53">
        <f t="shared" si="34"/>
        <v>0</v>
      </c>
      <c r="W26" s="54" t="str">
        <f>IF(ISNA(VLOOKUP($B26,'Race 10'!$A$5:$I$35,9,FALSE)),"DNC",VLOOKUP($B26,'Race 10'!$A$5:$I$35,9,FALSE))</f>
        <v>DNC</v>
      </c>
      <c r="X26" s="53">
        <f t="shared" si="35"/>
        <v>0</v>
      </c>
      <c r="Y26" s="55">
        <f t="shared" si="36"/>
        <v>266.66666666666669</v>
      </c>
      <c r="Z26" s="56">
        <f t="shared" si="37"/>
        <v>266.66666666666669</v>
      </c>
      <c r="AA26" s="57">
        <f t="shared" si="38"/>
        <v>8</v>
      </c>
      <c r="AB26" s="37">
        <f t="shared" si="39"/>
        <v>0</v>
      </c>
      <c r="AC26" s="37">
        <f t="shared" si="40"/>
        <v>66.666666666666671</v>
      </c>
      <c r="AD26" s="37">
        <f t="shared" si="41"/>
        <v>66.666666666666671</v>
      </c>
      <c r="AE26" s="37">
        <f t="shared" si="42"/>
        <v>66.666666666666671</v>
      </c>
      <c r="AF26" s="37">
        <f t="shared" si="43"/>
        <v>66.666666666666671</v>
      </c>
      <c r="AG26" s="37">
        <f t="shared" si="44"/>
        <v>0</v>
      </c>
      <c r="AH26" s="37">
        <f t="shared" si="45"/>
        <v>0</v>
      </c>
      <c r="AI26" s="37">
        <f t="shared" si="46"/>
        <v>0</v>
      </c>
      <c r="AJ26" s="37">
        <f t="shared" si="47"/>
        <v>0</v>
      </c>
      <c r="AK26" s="37">
        <f t="shared" si="48"/>
        <v>0</v>
      </c>
      <c r="AL26" s="37">
        <f t="shared" si="49"/>
        <v>0</v>
      </c>
      <c r="AM26" s="37"/>
    </row>
    <row r="27" spans="1:39" customFormat="1" ht="14" hidden="1" customHeight="1">
      <c r="A27">
        <f t="shared" si="25"/>
        <v>0</v>
      </c>
      <c r="B27" s="58">
        <v>145</v>
      </c>
      <c r="C27" s="58" t="str">
        <f>VLOOKUP($B27,[1]Sheet1!$A$3:$D$92,2,FALSE)</f>
        <v xml:space="preserve">Zephlin </v>
      </c>
      <c r="D27" s="59" t="str">
        <f>VLOOKUP($B27,[1]Sheet1!$A$3:$D$92,3,FALSE)</f>
        <v>D Pender</v>
      </c>
      <c r="E27" s="52" t="str">
        <f>IF(ISNA(VLOOKUP($B27,'Race 1'!$A$4:$I$24,9,FALSE)),"DNC",VLOOKUP($B27,'Race 1'!$A$4:$I$24,9,FALSE))</f>
        <v>DNC</v>
      </c>
      <c r="F27" s="53">
        <f t="shared" si="26"/>
        <v>0</v>
      </c>
      <c r="G27" s="54" t="str">
        <f>IF(ISNA(VLOOKUP($B27,'Race 2'!$A$4:$I$22,9,FALSE)),"DNC",VLOOKUP($B27,'Race 2'!$A$4:$I$22,9,FALSE))</f>
        <v>DNC</v>
      </c>
      <c r="H27" s="53">
        <f t="shared" si="27"/>
        <v>0</v>
      </c>
      <c r="I27" s="54" t="str">
        <f>IF(ISNA(VLOOKUP($B27,'Race 3'!$A$4:$I$29,9,FALSE)),"DNC",VLOOKUP($B27,'Race 3'!$A$4:$I$29,9,FALSE))</f>
        <v>DNC</v>
      </c>
      <c r="J27" s="53">
        <f t="shared" si="28"/>
        <v>0</v>
      </c>
      <c r="K27" s="54" t="str">
        <f>IF(ISNA(VLOOKUP($B27,'Race 4'!$A$4:$I$35,9,FALSE)),"DNC",VLOOKUP($B27,'Race 4'!$A$4:$I$35,9,FALSE))</f>
        <v>DNC</v>
      </c>
      <c r="L27" s="53">
        <f t="shared" si="29"/>
        <v>0</v>
      </c>
      <c r="M27" s="54" t="str">
        <f>IF(ISNA(VLOOKUP($B27,'Race 5'!$A$4:$I$27,9,FALSE)),"DNC",VLOOKUP($B27,'Race 5'!$A$4:$I$27,9,FALSE))</f>
        <v>DNC</v>
      </c>
      <c r="N27" s="53">
        <f t="shared" si="30"/>
        <v>0</v>
      </c>
      <c r="O27" s="54" t="str">
        <f>IF(ISNA(VLOOKUP($B27,'Race 6'!$A$4:$I$35,9,FALSE)),"DNC",VLOOKUP($B27,'Race 6'!$A$4:$I$35,9,FALSE))</f>
        <v>DNC</v>
      </c>
      <c r="P27" s="53">
        <f t="shared" si="31"/>
        <v>0</v>
      </c>
      <c r="Q27" s="54" t="str">
        <f>IF(ISNA(VLOOKUP($B27,'Race 7'!$A$4:$I$28,9,FALSE)),"DNC",VLOOKUP($B27,'Race 7'!$A$4:$I$28,9,FALSE))</f>
        <v>DNC</v>
      </c>
      <c r="R27" s="53">
        <f t="shared" si="32"/>
        <v>0</v>
      </c>
      <c r="S27" s="54" t="str">
        <f>IF(ISNA(VLOOKUP($B27,'Race 8'!$A$4:$I$23,9,FALSE)),"DNC",VLOOKUP($B27,'Race 8'!$A$4:$I$23,9,FALSE))</f>
        <v>DNC</v>
      </c>
      <c r="T27" s="53">
        <f t="shared" si="33"/>
        <v>0</v>
      </c>
      <c r="U27" s="54" t="str">
        <f>IF(ISNA(VLOOKUP($B27,'Race 9'!$A$4:$I$34,9,FALSE)),"DNC",VLOOKUP($B27,'Race 9'!$A$4:$I$34,9,FALSE))</f>
        <v>DNC</v>
      </c>
      <c r="V27" s="53">
        <f t="shared" si="34"/>
        <v>0</v>
      </c>
      <c r="W27" s="54" t="str">
        <f>IF(ISNA(VLOOKUP($B27,'Race 10'!$A$5:$I$35,9,FALSE)),"DNC",VLOOKUP($B27,'Race 10'!$A$5:$I$35,9,FALSE))</f>
        <v>DNC</v>
      </c>
      <c r="X27" s="53">
        <f t="shared" si="35"/>
        <v>0</v>
      </c>
      <c r="Y27" s="55">
        <f t="shared" si="36"/>
        <v>0</v>
      </c>
      <c r="Z27" s="56">
        <f t="shared" si="37"/>
        <v>0</v>
      </c>
      <c r="AA27" s="57">
        <f t="shared" si="38"/>
        <v>23</v>
      </c>
      <c r="AB27" s="37">
        <f t="shared" si="39"/>
        <v>0</v>
      </c>
      <c r="AC27" s="37">
        <f t="shared" si="40"/>
        <v>0</v>
      </c>
      <c r="AD27" s="37">
        <f t="shared" si="41"/>
        <v>0</v>
      </c>
      <c r="AE27" s="37">
        <f t="shared" si="42"/>
        <v>0</v>
      </c>
      <c r="AF27" s="37">
        <f t="shared" si="43"/>
        <v>0</v>
      </c>
      <c r="AG27" s="37">
        <f t="shared" si="44"/>
        <v>0</v>
      </c>
      <c r="AH27" s="37">
        <f t="shared" si="45"/>
        <v>0</v>
      </c>
      <c r="AI27" s="37">
        <f t="shared" si="46"/>
        <v>0</v>
      </c>
      <c r="AJ27" s="37">
        <f t="shared" si="47"/>
        <v>0</v>
      </c>
      <c r="AK27" s="37">
        <f t="shared" si="48"/>
        <v>0</v>
      </c>
      <c r="AL27" s="37">
        <f t="shared" si="49"/>
        <v>0</v>
      </c>
    </row>
    <row r="28" spans="1:39" customFormat="1">
      <c r="A28">
        <f t="shared" si="25"/>
        <v>1</v>
      </c>
      <c r="B28" s="58">
        <v>322</v>
      </c>
      <c r="C28" s="58" t="str">
        <f>VLOOKUP($B28,[1]Sheet1!$A$3:$D$92,2,FALSE)</f>
        <v>Victoria</v>
      </c>
      <c r="D28" s="59" t="str">
        <f>VLOOKUP($B28,[1]Sheet1!$A$3:$D$92,3,FALSE)</f>
        <v>P Stokell</v>
      </c>
      <c r="E28" s="52">
        <f>IF(ISNA(VLOOKUP($B28,'Race 1'!$A$4:$I$24,9,FALSE)),"DNC",VLOOKUP($B28,'Race 1'!$A$4:$I$24,9,FALSE))</f>
        <v>9</v>
      </c>
      <c r="F28" s="53">
        <f t="shared" si="26"/>
        <v>33.333333333333336</v>
      </c>
      <c r="G28" s="54">
        <f>IF(ISNA(VLOOKUP($B28,'Race 2'!$A$4:$I$22,9,FALSE)),"DNC",VLOOKUP($B28,'Race 2'!$A$4:$I$22,9,FALSE))</f>
        <v>9</v>
      </c>
      <c r="H28" s="53">
        <f t="shared" si="27"/>
        <v>33.333333333333336</v>
      </c>
      <c r="I28" s="54">
        <f>IF(ISNA(VLOOKUP($B28,'Race 3'!$A$4:$I$29,9,FALSE)),"DNC",VLOOKUP($B28,'Race 3'!$A$4:$I$29,9,FALSE))</f>
        <v>7</v>
      </c>
      <c r="J28" s="53">
        <f t="shared" si="28"/>
        <v>40</v>
      </c>
      <c r="K28" s="54">
        <f>IF(ISNA(VLOOKUP($B28,'Race 4'!$A$4:$I$35,9,FALSE)),"DNC",VLOOKUP($B28,'Race 4'!$A$4:$I$35,9,FALSE))</f>
        <v>5</v>
      </c>
      <c r="L28" s="53">
        <f t="shared" si="29"/>
        <v>50</v>
      </c>
      <c r="M28" s="54">
        <f>IF(ISNA(VLOOKUP($B28,'Race 5'!$A$4:$I$27,9,FALSE)),"DNC",VLOOKUP($B28,'Race 5'!$A$4:$I$27,9,FALSE))</f>
        <v>9</v>
      </c>
      <c r="N28" s="53">
        <f t="shared" si="30"/>
        <v>33.333333333333336</v>
      </c>
      <c r="O28" s="54">
        <f>IF(ISNA(VLOOKUP($B28,'Race 6'!$A$4:$I$35,9,FALSE)),"DNC",VLOOKUP($B28,'Race 6'!$A$4:$I$35,9,FALSE))</f>
        <v>12</v>
      </c>
      <c r="P28" s="53">
        <f t="shared" si="31"/>
        <v>26.666666666666668</v>
      </c>
      <c r="Q28" s="54">
        <f>IF(ISNA(VLOOKUP($B28,'Race 7'!$A$4:$I$28,9,FALSE)),"DNC",VLOOKUP($B28,'Race 7'!$A$4:$I$28,9,FALSE))</f>
        <v>7</v>
      </c>
      <c r="R28" s="53">
        <f t="shared" si="32"/>
        <v>40</v>
      </c>
      <c r="S28" s="54" t="str">
        <f>IF(ISNA(VLOOKUP($B28,'Race 8'!$A$4:$I$23,9,FALSE)),"DNC",VLOOKUP($B28,'Race 8'!$A$4:$I$23,9,FALSE))</f>
        <v>ocs</v>
      </c>
      <c r="T28" s="53">
        <f t="shared" si="33"/>
        <v>0</v>
      </c>
      <c r="U28" s="54">
        <f>IF(ISNA(VLOOKUP($B28,'Race 9'!$A$4:$I$34,9,FALSE)),"DNC",VLOOKUP($B28,'Race 9'!$A$4:$I$34,9,FALSE))</f>
        <v>10</v>
      </c>
      <c r="V28" s="53">
        <f t="shared" si="34"/>
        <v>30.76923076923077</v>
      </c>
      <c r="W28" s="54" t="str">
        <f>IF(ISNA(VLOOKUP($B28,'Race 10'!$A$5:$I$35,9,FALSE)),"DNC",VLOOKUP($B28,'Race 10'!$A$5:$I$35,9,FALSE))</f>
        <v>DNC</v>
      </c>
      <c r="X28" s="53">
        <f t="shared" si="35"/>
        <v>0</v>
      </c>
      <c r="Y28" s="55">
        <f t="shared" si="36"/>
        <v>287.43589743589746</v>
      </c>
      <c r="Z28" s="56">
        <f t="shared" si="37"/>
        <v>260.76923076923077</v>
      </c>
      <c r="AA28" s="57">
        <f t="shared" si="38"/>
        <v>9</v>
      </c>
      <c r="AB28" s="37">
        <f t="shared" si="39"/>
        <v>26.666666666666668</v>
      </c>
      <c r="AC28" s="37">
        <f t="shared" si="40"/>
        <v>33.333333333333336</v>
      </c>
      <c r="AD28" s="37">
        <f t="shared" si="41"/>
        <v>33.333333333333336</v>
      </c>
      <c r="AE28" s="37">
        <f t="shared" si="42"/>
        <v>40</v>
      </c>
      <c r="AF28" s="37">
        <f t="shared" si="43"/>
        <v>50</v>
      </c>
      <c r="AG28" s="37">
        <f t="shared" si="44"/>
        <v>33.333333333333336</v>
      </c>
      <c r="AH28" s="37">
        <f t="shared" si="45"/>
        <v>26.666666666666668</v>
      </c>
      <c r="AI28" s="37">
        <f t="shared" si="46"/>
        <v>40</v>
      </c>
      <c r="AJ28" s="37">
        <f t="shared" si="47"/>
        <v>0</v>
      </c>
      <c r="AK28" s="37">
        <f t="shared" si="48"/>
        <v>30.76923076923077</v>
      </c>
      <c r="AL28" s="37">
        <f t="shared" si="49"/>
        <v>0</v>
      </c>
    </row>
    <row r="29" spans="1:39" customFormat="1" ht="14" hidden="1" customHeight="1">
      <c r="A29">
        <f t="shared" si="25"/>
        <v>0</v>
      </c>
      <c r="B29" s="58">
        <v>151</v>
      </c>
      <c r="C29" s="58" t="str">
        <f>VLOOKUP($B29,[1]Sheet1!$A$3:$D$92,2,FALSE)</f>
        <v>Westerly</v>
      </c>
      <c r="D29" s="59" t="str">
        <f>VLOOKUP($B29,[1]Sheet1!$A$3:$D$92,3,FALSE)</f>
        <v>H Thomas</v>
      </c>
      <c r="E29" s="52" t="str">
        <f>IF(ISNA(VLOOKUP($B29,'Race 1'!$A$4:$I$24,9,FALSE)),"DNC",VLOOKUP($B29,'Race 1'!$A$4:$I$24,9,FALSE))</f>
        <v>DNC</v>
      </c>
      <c r="F29" s="53">
        <f t="shared" si="26"/>
        <v>0</v>
      </c>
      <c r="G29" s="54" t="str">
        <f>IF(ISNA(VLOOKUP($B29,'Race 2'!$A$4:$I$22,9,FALSE)),"DNC",VLOOKUP($B29,'Race 2'!$A$4:$I$22,9,FALSE))</f>
        <v>DNC</v>
      </c>
      <c r="H29" s="53">
        <f t="shared" si="27"/>
        <v>0</v>
      </c>
      <c r="I29" s="54" t="str">
        <f>IF(ISNA(VLOOKUP($B29,'Race 3'!$A$4:$I$29,9,FALSE)),"DNC",VLOOKUP($B29,'Race 3'!$A$4:$I$29,9,FALSE))</f>
        <v>DNC</v>
      </c>
      <c r="J29" s="53">
        <f t="shared" si="28"/>
        <v>0</v>
      </c>
      <c r="K29" s="54" t="str">
        <f>IF(ISNA(VLOOKUP($B29,'Race 4'!$A$4:$I$35,9,FALSE)),"DNC",VLOOKUP($B29,'Race 4'!$A$4:$I$35,9,FALSE))</f>
        <v>DNC</v>
      </c>
      <c r="L29" s="53">
        <f t="shared" si="29"/>
        <v>0</v>
      </c>
      <c r="M29" s="54" t="str">
        <f>IF(ISNA(VLOOKUP($B29,'Race 5'!$A$4:$I$27,9,FALSE)),"DNC",VLOOKUP($B29,'Race 5'!$A$4:$I$27,9,FALSE))</f>
        <v>DNC</v>
      </c>
      <c r="N29" s="53">
        <f t="shared" si="30"/>
        <v>0</v>
      </c>
      <c r="O29" s="54" t="str">
        <f>IF(ISNA(VLOOKUP($B29,'Race 6'!$A$4:$I$35,9,FALSE)),"DNC",VLOOKUP($B29,'Race 6'!$A$4:$I$35,9,FALSE))</f>
        <v>DNC</v>
      </c>
      <c r="P29" s="53">
        <f t="shared" si="31"/>
        <v>0</v>
      </c>
      <c r="Q29" s="54" t="str">
        <f>IF(ISNA(VLOOKUP($B29,'Race 7'!$A$4:$I$28,9,FALSE)),"DNC",VLOOKUP($B29,'Race 7'!$A$4:$I$28,9,FALSE))</f>
        <v>DNC</v>
      </c>
      <c r="R29" s="53">
        <f t="shared" si="32"/>
        <v>0</v>
      </c>
      <c r="S29" s="54" t="str">
        <f>IF(ISNA(VLOOKUP($B29,'Race 8'!$A$4:$I$23,9,FALSE)),"DNC",VLOOKUP($B29,'Race 8'!$A$4:$I$23,9,FALSE))</f>
        <v>DNC</v>
      </c>
      <c r="T29" s="53">
        <f t="shared" si="33"/>
        <v>0</v>
      </c>
      <c r="U29" s="54" t="str">
        <f>IF(ISNA(VLOOKUP($B29,'Race 9'!$A$4:$I$34,9,FALSE)),"DNC",VLOOKUP($B29,'Race 9'!$A$4:$I$34,9,FALSE))</f>
        <v>DNC</v>
      </c>
      <c r="V29" s="53">
        <f t="shared" si="34"/>
        <v>0</v>
      </c>
      <c r="W29" s="54" t="str">
        <f>IF(ISNA(VLOOKUP($B29,'Race 10'!$A$5:$I$35,9,FALSE)),"DNC",VLOOKUP($B29,'Race 10'!$A$5:$I$35,9,FALSE))</f>
        <v>DNC</v>
      </c>
      <c r="X29" s="53">
        <f t="shared" si="35"/>
        <v>0</v>
      </c>
      <c r="Y29" s="55">
        <f t="shared" si="36"/>
        <v>0</v>
      </c>
      <c r="Z29" s="56">
        <f t="shared" si="37"/>
        <v>0</v>
      </c>
      <c r="AA29" s="57">
        <f t="shared" si="38"/>
        <v>23</v>
      </c>
      <c r="AB29" s="37">
        <f t="shared" si="39"/>
        <v>0</v>
      </c>
      <c r="AC29" s="37">
        <f t="shared" si="40"/>
        <v>0</v>
      </c>
      <c r="AD29" s="37">
        <f t="shared" si="41"/>
        <v>0</v>
      </c>
      <c r="AE29" s="37">
        <f t="shared" si="42"/>
        <v>0</v>
      </c>
      <c r="AF29" s="37">
        <f t="shared" si="43"/>
        <v>0</v>
      </c>
      <c r="AG29" s="37">
        <f t="shared" si="44"/>
        <v>0</v>
      </c>
      <c r="AH29" s="37">
        <f t="shared" si="45"/>
        <v>0</v>
      </c>
      <c r="AI29" s="37">
        <f t="shared" si="46"/>
        <v>0</v>
      </c>
      <c r="AJ29" s="37">
        <f t="shared" si="47"/>
        <v>0</v>
      </c>
      <c r="AK29" s="37">
        <f t="shared" si="48"/>
        <v>0</v>
      </c>
      <c r="AL29" s="37">
        <f t="shared" si="49"/>
        <v>0</v>
      </c>
    </row>
    <row r="30" spans="1:39" customFormat="1">
      <c r="A30">
        <f t="shared" si="25"/>
        <v>1</v>
      </c>
      <c r="B30" s="58">
        <v>185</v>
      </c>
      <c r="C30" s="58" t="str">
        <f>VLOOKUP($B30,[1]Sheet1!$A$3:$D$92,2,FALSE)</f>
        <v>Ben</v>
      </c>
      <c r="D30" s="59" t="str">
        <f>VLOOKUP($B30,[1]Sheet1!$A$3:$D$92,3,FALSE)</f>
        <v>H Hillle</v>
      </c>
      <c r="E30" s="52" t="str">
        <f>IF(ISNA(VLOOKUP($B30,'Race 1'!$A$4:$I$24,9,FALSE)),"DNC",VLOOKUP($B30,'Race 1'!$A$4:$I$24,9,FALSE))</f>
        <v>DNC</v>
      </c>
      <c r="F30" s="53">
        <f t="shared" si="26"/>
        <v>0</v>
      </c>
      <c r="G30" s="54" t="str">
        <f>IF(ISNA(VLOOKUP($B30,'Race 2'!$A$4:$I$22,9,FALSE)),"DNC",VLOOKUP($B30,'Race 2'!$A$4:$I$22,9,FALSE))</f>
        <v>DNC</v>
      </c>
      <c r="H30" s="53">
        <f t="shared" si="27"/>
        <v>0</v>
      </c>
      <c r="I30" s="54" t="str">
        <f>IF(ISNA(VLOOKUP($B30,'Race 3'!$A$4:$I$29,9,FALSE)),"DNC",VLOOKUP($B30,'Race 3'!$A$4:$I$29,9,FALSE))</f>
        <v>DNC</v>
      </c>
      <c r="J30" s="53">
        <f t="shared" si="28"/>
        <v>0</v>
      </c>
      <c r="K30" s="54" t="str">
        <f>IF(ISNA(VLOOKUP($B30,'Race 4'!$A$4:$I$35,9,FALSE)),"DNC",VLOOKUP($B30,'Race 4'!$A$4:$I$35,9,FALSE))</f>
        <v>DNC</v>
      </c>
      <c r="L30" s="53">
        <f t="shared" si="29"/>
        <v>0</v>
      </c>
      <c r="M30" s="54">
        <f>IF(ISNA(VLOOKUP($B30,'Race 5'!$A$4:$I$27,9,FALSE)),"DNC",VLOOKUP($B30,'Race 5'!$A$4:$I$27,9,FALSE))</f>
        <v>8</v>
      </c>
      <c r="N30" s="53">
        <f t="shared" si="30"/>
        <v>36.363636363636367</v>
      </c>
      <c r="O30" s="54">
        <f>IF(ISNA(VLOOKUP($B30,'Race 6'!$A$4:$I$35,9,FALSE)),"DNC",VLOOKUP($B30,'Race 6'!$A$4:$I$35,9,FALSE))</f>
        <v>8</v>
      </c>
      <c r="P30" s="53">
        <f t="shared" si="31"/>
        <v>36.363636363636367</v>
      </c>
      <c r="Q30" s="54">
        <f>IF(ISNA(VLOOKUP($B30,'Race 7'!$A$4:$I$28,9,FALSE)),"DNC",VLOOKUP($B30,'Race 7'!$A$4:$I$28,9,FALSE))</f>
        <v>9</v>
      </c>
      <c r="R30" s="53">
        <f t="shared" si="32"/>
        <v>33.333333333333336</v>
      </c>
      <c r="S30" s="54">
        <f>IF(ISNA(VLOOKUP($B30,'Race 8'!$A$4:$I$23,9,FALSE)),"DNC",VLOOKUP($B30,'Race 8'!$A$4:$I$23,9,FALSE))</f>
        <v>6</v>
      </c>
      <c r="T30" s="53">
        <f t="shared" si="33"/>
        <v>44.444444444444443</v>
      </c>
      <c r="U30" s="54">
        <f>IF(ISNA(VLOOKUP($B30,'Race 9'!$A$4:$I$34,9,FALSE)),"DNC",VLOOKUP($B30,'Race 9'!$A$4:$I$34,9,FALSE))</f>
        <v>1</v>
      </c>
      <c r="V30" s="53">
        <f t="shared" si="34"/>
        <v>100</v>
      </c>
      <c r="W30" s="54" t="str">
        <f>IF(ISNA(VLOOKUP($B30,'Race 10'!$A$5:$I$35,9,FALSE)),"DNC",VLOOKUP($B30,'Race 10'!$A$5:$I$35,9,FALSE))</f>
        <v>DNC</v>
      </c>
      <c r="X30" s="53">
        <f t="shared" si="35"/>
        <v>0</v>
      </c>
      <c r="Y30" s="55">
        <f t="shared" si="36"/>
        <v>250.50505050505055</v>
      </c>
      <c r="Z30" s="56">
        <f t="shared" si="37"/>
        <v>250.50505050505055</v>
      </c>
      <c r="AA30" s="57">
        <f t="shared" si="38"/>
        <v>10</v>
      </c>
      <c r="AB30" s="37">
        <f t="shared" si="39"/>
        <v>0</v>
      </c>
      <c r="AC30" s="37">
        <f t="shared" si="40"/>
        <v>0</v>
      </c>
      <c r="AD30" s="37">
        <f t="shared" si="41"/>
        <v>0</v>
      </c>
      <c r="AE30" s="37">
        <f t="shared" si="42"/>
        <v>0</v>
      </c>
      <c r="AF30" s="37">
        <f t="shared" si="43"/>
        <v>0</v>
      </c>
      <c r="AG30" s="37">
        <f t="shared" si="44"/>
        <v>36.363636363636367</v>
      </c>
      <c r="AH30" s="37">
        <f t="shared" si="45"/>
        <v>36.363636363636367</v>
      </c>
      <c r="AI30" s="37">
        <f t="shared" si="46"/>
        <v>33.333333333333336</v>
      </c>
      <c r="AJ30" s="37">
        <f t="shared" si="47"/>
        <v>44.444444444444443</v>
      </c>
      <c r="AK30" s="37">
        <f t="shared" si="48"/>
        <v>100</v>
      </c>
      <c r="AL30" s="37">
        <f t="shared" si="49"/>
        <v>0</v>
      </c>
    </row>
    <row r="31" spans="1:39" customFormat="1" ht="14" hidden="1" customHeight="1">
      <c r="A31">
        <f t="shared" si="25"/>
        <v>0</v>
      </c>
      <c r="B31" s="58">
        <v>170</v>
      </c>
      <c r="C31" s="58" t="str">
        <f>VLOOKUP($B31,[1]Sheet1!$A$3:$D$92,2,FALSE)</f>
        <v>Coriana II</v>
      </c>
      <c r="D31" s="59" t="str">
        <f>VLOOKUP($B31,[1]Sheet1!$A$3:$D$92,3,FALSE)</f>
        <v>R Proko</v>
      </c>
      <c r="E31" s="52" t="str">
        <f>IF(ISNA(VLOOKUP($B31,'Race 1'!$A$4:$I$24,9,FALSE)),"DNC",VLOOKUP($B31,'Race 1'!$A$4:$I$24,9,FALSE))</f>
        <v>DNC</v>
      </c>
      <c r="F31" s="53">
        <f t="shared" si="26"/>
        <v>0</v>
      </c>
      <c r="G31" s="54" t="str">
        <f>IF(ISNA(VLOOKUP($B31,'Race 2'!$A$4:$I$22,9,FALSE)),"DNC",VLOOKUP($B31,'Race 2'!$A$4:$I$22,9,FALSE))</f>
        <v>DNC</v>
      </c>
      <c r="H31" s="53">
        <f t="shared" si="27"/>
        <v>0</v>
      </c>
      <c r="I31" s="54" t="str">
        <f>IF(ISNA(VLOOKUP($B31,'Race 3'!$A$4:$I$29,9,FALSE)),"DNC",VLOOKUP($B31,'Race 3'!$A$4:$I$29,9,FALSE))</f>
        <v>DNC</v>
      </c>
      <c r="J31" s="53">
        <f t="shared" si="28"/>
        <v>0</v>
      </c>
      <c r="K31" s="54" t="str">
        <f>IF(ISNA(VLOOKUP($B31,'Race 4'!$A$4:$I$35,9,FALSE)),"DNC",VLOOKUP($B31,'Race 4'!$A$4:$I$35,9,FALSE))</f>
        <v>DNC</v>
      </c>
      <c r="L31" s="53">
        <f t="shared" si="29"/>
        <v>0</v>
      </c>
      <c r="M31" s="54" t="str">
        <f>IF(ISNA(VLOOKUP($B31,'Race 5'!$A$4:$I$27,9,FALSE)),"DNC",VLOOKUP($B31,'Race 5'!$A$4:$I$27,9,FALSE))</f>
        <v>DNC</v>
      </c>
      <c r="N31" s="53">
        <f t="shared" si="30"/>
        <v>0</v>
      </c>
      <c r="O31" s="54" t="str">
        <f>IF(ISNA(VLOOKUP($B31,'Race 6'!$A$4:$I$35,9,FALSE)),"DNC",VLOOKUP($B31,'Race 6'!$A$4:$I$35,9,FALSE))</f>
        <v>DNC</v>
      </c>
      <c r="P31" s="53">
        <f t="shared" si="31"/>
        <v>0</v>
      </c>
      <c r="Q31" s="54" t="str">
        <f>IF(ISNA(VLOOKUP($B31,'Race 7'!$A$4:$I$28,9,FALSE)),"DNC",VLOOKUP($B31,'Race 7'!$A$4:$I$28,9,FALSE))</f>
        <v>DNC</v>
      </c>
      <c r="R31" s="53">
        <f t="shared" si="32"/>
        <v>0</v>
      </c>
      <c r="S31" s="54" t="str">
        <f>IF(ISNA(VLOOKUP($B31,'Race 8'!$A$4:$I$23,9,FALSE)),"DNC",VLOOKUP($B31,'Race 8'!$A$4:$I$23,9,FALSE))</f>
        <v>DNC</v>
      </c>
      <c r="T31" s="53">
        <f t="shared" si="33"/>
        <v>0</v>
      </c>
      <c r="U31" s="54" t="str">
        <f>IF(ISNA(VLOOKUP($B31,'Race 9'!$A$4:$I$34,9,FALSE)),"DNC",VLOOKUP($B31,'Race 9'!$A$4:$I$34,9,FALSE))</f>
        <v>DNC</v>
      </c>
      <c r="V31" s="53">
        <f t="shared" si="34"/>
        <v>0</v>
      </c>
      <c r="W31" s="54" t="str">
        <f>IF(ISNA(VLOOKUP($B31,'Race 10'!$A$5:$I$35,9,FALSE)),"DNC",VLOOKUP($B31,'Race 10'!$A$5:$I$35,9,FALSE))</f>
        <v>DNC</v>
      </c>
      <c r="X31" s="53">
        <f t="shared" si="35"/>
        <v>0</v>
      </c>
      <c r="Y31" s="55">
        <f t="shared" si="36"/>
        <v>0</v>
      </c>
      <c r="Z31" s="56">
        <f t="shared" si="37"/>
        <v>0</v>
      </c>
      <c r="AA31" s="57">
        <f t="shared" si="38"/>
        <v>23</v>
      </c>
      <c r="AB31" s="37">
        <f t="shared" si="39"/>
        <v>0</v>
      </c>
      <c r="AC31" s="37">
        <f t="shared" si="40"/>
        <v>0</v>
      </c>
      <c r="AD31" s="37">
        <f t="shared" si="41"/>
        <v>0</v>
      </c>
      <c r="AE31" s="37">
        <f t="shared" si="42"/>
        <v>0</v>
      </c>
      <c r="AF31" s="37">
        <f t="shared" si="43"/>
        <v>0</v>
      </c>
      <c r="AG31" s="37">
        <f t="shared" si="44"/>
        <v>0</v>
      </c>
      <c r="AH31" s="37">
        <f t="shared" si="45"/>
        <v>0</v>
      </c>
      <c r="AI31" s="37">
        <f t="shared" si="46"/>
        <v>0</v>
      </c>
      <c r="AJ31" s="37">
        <f t="shared" si="47"/>
        <v>0</v>
      </c>
      <c r="AK31" s="37">
        <f t="shared" si="48"/>
        <v>0</v>
      </c>
      <c r="AL31" s="37">
        <f t="shared" si="49"/>
        <v>0</v>
      </c>
    </row>
    <row r="32" spans="1:39" customFormat="1" ht="14" hidden="1" customHeight="1">
      <c r="A32">
        <f t="shared" si="25"/>
        <v>0</v>
      </c>
      <c r="B32" s="58">
        <v>177</v>
      </c>
      <c r="C32" s="58" t="str">
        <f>VLOOKUP($B32,[1]Sheet1!$A$3:$D$92,2,FALSE)</f>
        <v>Mirage</v>
      </c>
      <c r="D32" s="59" t="str">
        <f>VLOOKUP($B32,[1]Sheet1!$A$3:$D$92,3,FALSE)</f>
        <v>B Jesson</v>
      </c>
      <c r="E32" s="52" t="str">
        <f>IF(ISNA(VLOOKUP($B32,'Race 1'!$A$4:$I$24,9,FALSE)),"DNC",VLOOKUP($B32,'Race 1'!$A$4:$I$24,9,FALSE))</f>
        <v>DNC</v>
      </c>
      <c r="F32" s="53">
        <f t="shared" si="26"/>
        <v>0</v>
      </c>
      <c r="G32" s="54" t="str">
        <f>IF(ISNA(VLOOKUP($B32,'Race 2'!$A$4:$I$22,9,FALSE)),"DNC",VLOOKUP($B32,'Race 2'!$A$4:$I$22,9,FALSE))</f>
        <v>DNC</v>
      </c>
      <c r="H32" s="53">
        <f t="shared" si="27"/>
        <v>0</v>
      </c>
      <c r="I32" s="54" t="str">
        <f>IF(ISNA(VLOOKUP($B32,'Race 3'!$A$4:$I$29,9,FALSE)),"DNC",VLOOKUP($B32,'Race 3'!$A$4:$I$29,9,FALSE))</f>
        <v>DNC</v>
      </c>
      <c r="J32" s="53">
        <f t="shared" si="28"/>
        <v>0</v>
      </c>
      <c r="K32" s="54" t="str">
        <f>IF(ISNA(VLOOKUP($B32,'Race 4'!$A$4:$I$35,9,FALSE)),"DNC",VLOOKUP($B32,'Race 4'!$A$4:$I$35,9,FALSE))</f>
        <v>DNC</v>
      </c>
      <c r="L32" s="53">
        <f t="shared" si="29"/>
        <v>0</v>
      </c>
      <c r="M32" s="54" t="str">
        <f>IF(ISNA(VLOOKUP($B32,'Race 5'!$A$4:$I$27,9,FALSE)),"DNC",VLOOKUP($B32,'Race 5'!$A$4:$I$27,9,FALSE))</f>
        <v>DNC</v>
      </c>
      <c r="N32" s="53">
        <f t="shared" si="30"/>
        <v>0</v>
      </c>
      <c r="O32" s="54" t="str">
        <f>IF(ISNA(VLOOKUP($B32,'Race 6'!$A$4:$I$35,9,FALSE)),"DNC",VLOOKUP($B32,'Race 6'!$A$4:$I$35,9,FALSE))</f>
        <v>DNC</v>
      </c>
      <c r="P32" s="53">
        <f t="shared" si="31"/>
        <v>0</v>
      </c>
      <c r="Q32" s="54" t="str">
        <f>IF(ISNA(VLOOKUP($B32,'Race 7'!$A$4:$I$28,9,FALSE)),"DNC",VLOOKUP($B32,'Race 7'!$A$4:$I$28,9,FALSE))</f>
        <v>DNC</v>
      </c>
      <c r="R32" s="53">
        <f t="shared" si="32"/>
        <v>0</v>
      </c>
      <c r="S32" s="54" t="str">
        <f>IF(ISNA(VLOOKUP($B32,'Race 8'!$A$4:$I$23,9,FALSE)),"DNC",VLOOKUP($B32,'Race 8'!$A$4:$I$23,9,FALSE))</f>
        <v>DNC</v>
      </c>
      <c r="T32" s="53">
        <f t="shared" si="33"/>
        <v>0</v>
      </c>
      <c r="U32" s="54" t="str">
        <f>IF(ISNA(VLOOKUP($B32,'Race 9'!$A$4:$I$34,9,FALSE)),"DNC",VLOOKUP($B32,'Race 9'!$A$4:$I$34,9,FALSE))</f>
        <v>DNC</v>
      </c>
      <c r="V32" s="53">
        <f t="shared" si="34"/>
        <v>0</v>
      </c>
      <c r="W32" s="54" t="str">
        <f>IF(ISNA(VLOOKUP($B32,'Race 10'!$A$5:$I$35,9,FALSE)),"DNC",VLOOKUP($B32,'Race 10'!$A$5:$I$35,9,FALSE))</f>
        <v>DNC</v>
      </c>
      <c r="X32" s="53">
        <f t="shared" si="35"/>
        <v>0</v>
      </c>
      <c r="Y32" s="55">
        <f t="shared" si="36"/>
        <v>0</v>
      </c>
      <c r="Z32" s="56">
        <f t="shared" si="37"/>
        <v>0</v>
      </c>
      <c r="AA32" s="57">
        <f t="shared" si="38"/>
        <v>23</v>
      </c>
      <c r="AB32" s="37">
        <f t="shared" si="39"/>
        <v>0</v>
      </c>
      <c r="AC32" s="37">
        <f t="shared" si="40"/>
        <v>0</v>
      </c>
      <c r="AD32" s="37">
        <f t="shared" si="41"/>
        <v>0</v>
      </c>
      <c r="AE32" s="37">
        <f t="shared" si="42"/>
        <v>0</v>
      </c>
      <c r="AF32" s="37">
        <f t="shared" si="43"/>
        <v>0</v>
      </c>
      <c r="AG32" s="37">
        <f t="shared" si="44"/>
        <v>0</v>
      </c>
      <c r="AH32" s="37">
        <f t="shared" si="45"/>
        <v>0</v>
      </c>
      <c r="AI32" s="37">
        <f t="shared" si="46"/>
        <v>0</v>
      </c>
      <c r="AJ32" s="37">
        <f t="shared" si="47"/>
        <v>0</v>
      </c>
      <c r="AK32" s="37">
        <f t="shared" si="48"/>
        <v>0</v>
      </c>
      <c r="AL32" s="37">
        <f t="shared" si="49"/>
        <v>0</v>
      </c>
    </row>
    <row r="33" spans="1:39" ht="14" hidden="1" customHeight="1">
      <c r="A33">
        <f t="shared" si="25"/>
        <v>0</v>
      </c>
      <c r="B33" s="58">
        <v>178</v>
      </c>
      <c r="C33" s="58" t="str">
        <f>VLOOKUP($B33,[1]Sheet1!$A$3:$D$92,2,FALSE)</f>
        <v>Sirocco</v>
      </c>
      <c r="D33" s="59" t="str">
        <f>VLOOKUP($B33,[1]Sheet1!$A$3:$D$92,3,FALSE)</f>
        <v>B Elliot</v>
      </c>
      <c r="E33" s="52" t="str">
        <f>IF(ISNA(VLOOKUP($B33,'Race 1'!$A$4:$I$24,9,FALSE)),"DNC",VLOOKUP($B33,'Race 1'!$A$4:$I$24,9,FALSE))</f>
        <v>DNC</v>
      </c>
      <c r="F33" s="53">
        <f t="shared" si="26"/>
        <v>0</v>
      </c>
      <c r="G33" s="54" t="str">
        <f>IF(ISNA(VLOOKUP($B33,'Race 2'!$A$4:$I$22,9,FALSE)),"DNC",VLOOKUP($B33,'Race 2'!$A$4:$I$22,9,FALSE))</f>
        <v>DNC</v>
      </c>
      <c r="H33" s="53">
        <f t="shared" si="27"/>
        <v>0</v>
      </c>
      <c r="I33" s="54" t="str">
        <f>IF(ISNA(VLOOKUP($B33,'Race 3'!$A$4:$I$29,9,FALSE)),"DNC",VLOOKUP($B33,'Race 3'!$A$4:$I$29,9,FALSE))</f>
        <v>DNC</v>
      </c>
      <c r="J33" s="53">
        <f t="shared" si="28"/>
        <v>0</v>
      </c>
      <c r="K33" s="54" t="str">
        <f>IF(ISNA(VLOOKUP($B33,'Race 4'!$A$4:$I$35,9,FALSE)),"DNC",VLOOKUP($B33,'Race 4'!$A$4:$I$35,9,FALSE))</f>
        <v>DNC</v>
      </c>
      <c r="L33" s="53">
        <f t="shared" si="29"/>
        <v>0</v>
      </c>
      <c r="M33" s="54" t="str">
        <f>IF(ISNA(VLOOKUP($B33,'Race 5'!$A$4:$I$27,9,FALSE)),"DNC",VLOOKUP($B33,'Race 5'!$A$4:$I$27,9,FALSE))</f>
        <v>DNC</v>
      </c>
      <c r="N33" s="53">
        <f t="shared" si="30"/>
        <v>0</v>
      </c>
      <c r="O33" s="54" t="str">
        <f>IF(ISNA(VLOOKUP($B33,'Race 6'!$A$4:$I$35,9,FALSE)),"DNC",VLOOKUP($B33,'Race 6'!$A$4:$I$35,9,FALSE))</f>
        <v>DNC</v>
      </c>
      <c r="P33" s="53">
        <f t="shared" si="31"/>
        <v>0</v>
      </c>
      <c r="Q33" s="54" t="str">
        <f>IF(ISNA(VLOOKUP($B33,'Race 7'!$A$4:$I$28,9,FALSE)),"DNC",VLOOKUP($B33,'Race 7'!$A$4:$I$28,9,FALSE))</f>
        <v>DNC</v>
      </c>
      <c r="R33" s="53">
        <f t="shared" si="32"/>
        <v>0</v>
      </c>
      <c r="S33" s="54" t="str">
        <f>IF(ISNA(VLOOKUP($B33,'Race 8'!$A$4:$I$23,9,FALSE)),"DNC",VLOOKUP($B33,'Race 8'!$A$4:$I$23,9,FALSE))</f>
        <v>DNC</v>
      </c>
      <c r="T33" s="53">
        <f t="shared" si="33"/>
        <v>0</v>
      </c>
      <c r="U33" s="54" t="str">
        <f>IF(ISNA(VLOOKUP($B33,'Race 9'!$A$4:$I$34,9,FALSE)),"DNC",VLOOKUP($B33,'Race 9'!$A$4:$I$34,9,FALSE))</f>
        <v>DNC</v>
      </c>
      <c r="V33" s="53">
        <f t="shared" si="34"/>
        <v>0</v>
      </c>
      <c r="W33" s="54" t="str">
        <f>IF(ISNA(VLOOKUP($B33,'Race 10'!$A$5:$I$35,9,FALSE)),"DNC",VLOOKUP($B33,'Race 10'!$A$5:$I$35,9,FALSE))</f>
        <v>DNC</v>
      </c>
      <c r="X33" s="53">
        <f t="shared" si="35"/>
        <v>0</v>
      </c>
      <c r="Y33" s="55">
        <f t="shared" si="36"/>
        <v>0</v>
      </c>
      <c r="Z33" s="56">
        <f t="shared" si="37"/>
        <v>0</v>
      </c>
      <c r="AA33" s="57">
        <f t="shared" si="38"/>
        <v>23</v>
      </c>
      <c r="AB33" s="37">
        <f t="shared" si="39"/>
        <v>0</v>
      </c>
      <c r="AC33" s="37">
        <f t="shared" si="40"/>
        <v>0</v>
      </c>
      <c r="AD33" s="37">
        <f t="shared" si="41"/>
        <v>0</v>
      </c>
      <c r="AE33" s="37">
        <f t="shared" si="42"/>
        <v>0</v>
      </c>
      <c r="AF33" s="37">
        <f t="shared" si="43"/>
        <v>0</v>
      </c>
      <c r="AG33" s="37">
        <f t="shared" si="44"/>
        <v>0</v>
      </c>
      <c r="AH33" s="37">
        <f t="shared" si="45"/>
        <v>0</v>
      </c>
      <c r="AI33" s="37">
        <f t="shared" si="46"/>
        <v>0</v>
      </c>
      <c r="AJ33" s="37">
        <f t="shared" si="47"/>
        <v>0</v>
      </c>
      <c r="AK33" s="37">
        <f t="shared" si="48"/>
        <v>0</v>
      </c>
      <c r="AL33" s="37">
        <f t="shared" si="49"/>
        <v>0</v>
      </c>
    </row>
    <row r="34" spans="1:39" customFormat="1" ht="14" hidden="1" customHeight="1">
      <c r="A34">
        <f t="shared" si="25"/>
        <v>0</v>
      </c>
      <c r="B34" s="58">
        <v>179</v>
      </c>
      <c r="C34" s="58" t="str">
        <f>VLOOKUP($B34,[1]Sheet1!$A$3:$D$92,2,FALSE)</f>
        <v>Geisha</v>
      </c>
      <c r="D34" s="59" t="str">
        <f>VLOOKUP($B34,[1]Sheet1!$A$3:$D$92,3,FALSE)</f>
        <v>C Sellars</v>
      </c>
      <c r="E34" s="52" t="str">
        <f>IF(ISNA(VLOOKUP($B34,'Race 1'!$A$4:$I$24,9,FALSE)),"DNC",VLOOKUP($B34,'Race 1'!$A$4:$I$24,9,FALSE))</f>
        <v>DNC</v>
      </c>
      <c r="F34" s="53">
        <f t="shared" si="26"/>
        <v>0</v>
      </c>
      <c r="G34" s="54" t="str">
        <f>IF(ISNA(VLOOKUP($B34,'Race 2'!$A$4:$I$22,9,FALSE)),"DNC",VLOOKUP($B34,'Race 2'!$A$4:$I$22,9,FALSE))</f>
        <v>DNC</v>
      </c>
      <c r="H34" s="53">
        <f t="shared" si="27"/>
        <v>0</v>
      </c>
      <c r="I34" s="54" t="str">
        <f>IF(ISNA(VLOOKUP($B34,'Race 3'!$A$4:$I$29,9,FALSE)),"DNC",VLOOKUP($B34,'Race 3'!$A$4:$I$29,9,FALSE))</f>
        <v>DNC</v>
      </c>
      <c r="J34" s="53">
        <f t="shared" si="28"/>
        <v>0</v>
      </c>
      <c r="K34" s="54" t="str">
        <f>IF(ISNA(VLOOKUP($B34,'Race 4'!$A$4:$I$35,9,FALSE)),"DNC",VLOOKUP($B34,'Race 4'!$A$4:$I$35,9,FALSE))</f>
        <v>DNC</v>
      </c>
      <c r="L34" s="53">
        <f t="shared" si="29"/>
        <v>0</v>
      </c>
      <c r="M34" s="54" t="str">
        <f>IF(ISNA(VLOOKUP($B34,'Race 5'!$A$4:$I$27,9,FALSE)),"DNC",VLOOKUP($B34,'Race 5'!$A$4:$I$27,9,FALSE))</f>
        <v>DNC</v>
      </c>
      <c r="N34" s="53">
        <f t="shared" si="30"/>
        <v>0</v>
      </c>
      <c r="O34" s="54" t="str">
        <f>IF(ISNA(VLOOKUP($B34,'Race 6'!$A$4:$I$35,9,FALSE)),"DNC",VLOOKUP($B34,'Race 6'!$A$4:$I$35,9,FALSE))</f>
        <v>DNC</v>
      </c>
      <c r="P34" s="53">
        <f t="shared" si="31"/>
        <v>0</v>
      </c>
      <c r="Q34" s="54" t="str">
        <f>IF(ISNA(VLOOKUP($B34,'Race 7'!$A$4:$I$28,9,FALSE)),"DNC",VLOOKUP($B34,'Race 7'!$A$4:$I$28,9,FALSE))</f>
        <v>DNC</v>
      </c>
      <c r="R34" s="53">
        <f t="shared" si="32"/>
        <v>0</v>
      </c>
      <c r="S34" s="54" t="str">
        <f>IF(ISNA(VLOOKUP($B34,'Race 8'!$A$4:$I$23,9,FALSE)),"DNC",VLOOKUP($B34,'Race 8'!$A$4:$I$23,9,FALSE))</f>
        <v>DNC</v>
      </c>
      <c r="T34" s="53">
        <f t="shared" si="33"/>
        <v>0</v>
      </c>
      <c r="U34" s="54" t="str">
        <f>IF(ISNA(VLOOKUP($B34,'Race 9'!$A$4:$I$34,9,FALSE)),"DNC",VLOOKUP($B34,'Race 9'!$A$4:$I$34,9,FALSE))</f>
        <v>DNC</v>
      </c>
      <c r="V34" s="53">
        <f t="shared" si="34"/>
        <v>0</v>
      </c>
      <c r="W34" s="54" t="str">
        <f>IF(ISNA(VLOOKUP($B34,'Race 10'!$A$5:$I$35,9,FALSE)),"DNC",VLOOKUP($B34,'Race 10'!$A$5:$I$35,9,FALSE))</f>
        <v>DNC</v>
      </c>
      <c r="X34" s="53">
        <f t="shared" si="35"/>
        <v>0</v>
      </c>
      <c r="Y34" s="55">
        <f t="shared" si="36"/>
        <v>0</v>
      </c>
      <c r="Z34" s="56">
        <f t="shared" si="37"/>
        <v>0</v>
      </c>
      <c r="AA34" s="57">
        <f t="shared" si="38"/>
        <v>23</v>
      </c>
      <c r="AB34" s="37">
        <f t="shared" si="39"/>
        <v>0</v>
      </c>
      <c r="AC34" s="37">
        <f t="shared" si="40"/>
        <v>0</v>
      </c>
      <c r="AD34" s="37">
        <f t="shared" si="41"/>
        <v>0</v>
      </c>
      <c r="AE34" s="37">
        <f t="shared" si="42"/>
        <v>0</v>
      </c>
      <c r="AF34" s="37">
        <f t="shared" si="43"/>
        <v>0</v>
      </c>
      <c r="AG34" s="37">
        <f t="shared" si="44"/>
        <v>0</v>
      </c>
      <c r="AH34" s="37">
        <f t="shared" si="45"/>
        <v>0</v>
      </c>
      <c r="AI34" s="37">
        <f t="shared" si="46"/>
        <v>0</v>
      </c>
      <c r="AJ34" s="37">
        <f t="shared" si="47"/>
        <v>0</v>
      </c>
      <c r="AK34" s="37">
        <f t="shared" si="48"/>
        <v>0</v>
      </c>
      <c r="AL34" s="37">
        <f t="shared" si="49"/>
        <v>0</v>
      </c>
    </row>
    <row r="35" spans="1:39" ht="14" hidden="1" customHeight="1">
      <c r="A35">
        <f t="shared" si="25"/>
        <v>0</v>
      </c>
      <c r="B35" s="58">
        <v>180</v>
      </c>
      <c r="C35" s="58" t="str">
        <f>VLOOKUP($B35,[1]Sheet1!$A$3:$D$92,2,FALSE)</f>
        <v>Viking</v>
      </c>
      <c r="D35" s="59" t="str">
        <f>VLOOKUP($B35,[1]Sheet1!$A$3:$D$92,3,FALSE)</f>
        <v>K McDonald</v>
      </c>
      <c r="E35" s="52" t="str">
        <f>IF(ISNA(VLOOKUP($B35,'Race 1'!$A$4:$I$24,9,FALSE)),"DNC",VLOOKUP($B35,'Race 1'!$A$4:$I$24,9,FALSE))</f>
        <v>DNC</v>
      </c>
      <c r="F35" s="53">
        <f t="shared" si="26"/>
        <v>0</v>
      </c>
      <c r="G35" s="54" t="str">
        <f>IF(ISNA(VLOOKUP($B35,'Race 2'!$A$4:$I$22,9,FALSE)),"DNC",VLOOKUP($B35,'Race 2'!$A$4:$I$22,9,FALSE))</f>
        <v>DNC</v>
      </c>
      <c r="H35" s="53">
        <f t="shared" si="27"/>
        <v>0</v>
      </c>
      <c r="I35" s="54" t="str">
        <f>IF(ISNA(VLOOKUP($B35,'Race 3'!$A$4:$I$29,9,FALSE)),"DNC",VLOOKUP($B35,'Race 3'!$A$4:$I$29,9,FALSE))</f>
        <v>DNC</v>
      </c>
      <c r="J35" s="53">
        <f t="shared" si="28"/>
        <v>0</v>
      </c>
      <c r="K35" s="54" t="str">
        <f>IF(ISNA(VLOOKUP($B35,'Race 4'!$A$4:$I$35,9,FALSE)),"DNC",VLOOKUP($B35,'Race 4'!$A$4:$I$35,9,FALSE))</f>
        <v>DNC</v>
      </c>
      <c r="L35" s="53">
        <f t="shared" si="29"/>
        <v>0</v>
      </c>
      <c r="M35" s="54" t="str">
        <f>IF(ISNA(VLOOKUP($B35,'Race 5'!$A$4:$I$27,9,FALSE)),"DNC",VLOOKUP($B35,'Race 5'!$A$4:$I$27,9,FALSE))</f>
        <v>DNC</v>
      </c>
      <c r="N35" s="53">
        <f t="shared" si="30"/>
        <v>0</v>
      </c>
      <c r="O35" s="54" t="str">
        <f>IF(ISNA(VLOOKUP($B35,'Race 6'!$A$4:$I$35,9,FALSE)),"DNC",VLOOKUP($B35,'Race 6'!$A$4:$I$35,9,FALSE))</f>
        <v>DNC</v>
      </c>
      <c r="P35" s="53">
        <f t="shared" si="31"/>
        <v>0</v>
      </c>
      <c r="Q35" s="54" t="str">
        <f>IF(ISNA(VLOOKUP($B35,'Race 7'!$A$4:$I$28,9,FALSE)),"DNC",VLOOKUP($B35,'Race 7'!$A$4:$I$28,9,FALSE))</f>
        <v>DNC</v>
      </c>
      <c r="R35" s="53">
        <f t="shared" si="32"/>
        <v>0</v>
      </c>
      <c r="S35" s="54" t="str">
        <f>IF(ISNA(VLOOKUP($B35,'Race 8'!$A$4:$I$23,9,FALSE)),"DNC",VLOOKUP($B35,'Race 8'!$A$4:$I$23,9,FALSE))</f>
        <v>DNC</v>
      </c>
      <c r="T35" s="53">
        <f t="shared" si="33"/>
        <v>0</v>
      </c>
      <c r="U35" s="54" t="str">
        <f>IF(ISNA(VLOOKUP($B35,'Race 9'!$A$4:$I$34,9,FALSE)),"DNC",VLOOKUP($B35,'Race 9'!$A$4:$I$34,9,FALSE))</f>
        <v>DNC</v>
      </c>
      <c r="V35" s="53">
        <f t="shared" si="34"/>
        <v>0</v>
      </c>
      <c r="W35" s="54" t="str">
        <f>IF(ISNA(VLOOKUP($B35,'Race 10'!$A$5:$I$35,9,FALSE)),"DNC",VLOOKUP($B35,'Race 10'!$A$5:$I$35,9,FALSE))</f>
        <v>DNC</v>
      </c>
      <c r="X35" s="53">
        <f t="shared" si="35"/>
        <v>0</v>
      </c>
      <c r="Y35" s="55">
        <f t="shared" si="36"/>
        <v>0</v>
      </c>
      <c r="Z35" s="56">
        <f t="shared" si="37"/>
        <v>0</v>
      </c>
      <c r="AA35" s="57">
        <f t="shared" si="38"/>
        <v>23</v>
      </c>
      <c r="AB35" s="37">
        <f t="shared" si="39"/>
        <v>0</v>
      </c>
      <c r="AC35" s="37">
        <f t="shared" si="40"/>
        <v>0</v>
      </c>
      <c r="AD35" s="37">
        <f t="shared" si="41"/>
        <v>0</v>
      </c>
      <c r="AE35" s="37">
        <f t="shared" si="42"/>
        <v>0</v>
      </c>
      <c r="AF35" s="37">
        <f t="shared" si="43"/>
        <v>0</v>
      </c>
      <c r="AG35" s="37">
        <f t="shared" si="44"/>
        <v>0</v>
      </c>
      <c r="AH35" s="37">
        <f t="shared" si="45"/>
        <v>0</v>
      </c>
      <c r="AI35" s="37">
        <f t="shared" si="46"/>
        <v>0</v>
      </c>
      <c r="AJ35" s="37">
        <f t="shared" si="47"/>
        <v>0</v>
      </c>
      <c r="AK35" s="37">
        <f t="shared" si="48"/>
        <v>0</v>
      </c>
      <c r="AL35" s="37">
        <f t="shared" si="49"/>
        <v>0</v>
      </c>
    </row>
    <row r="36" spans="1:39" customFormat="1" ht="14" hidden="1" customHeight="1">
      <c r="A36">
        <f t="shared" si="25"/>
        <v>0</v>
      </c>
      <c r="B36" s="58">
        <v>181</v>
      </c>
      <c r="C36" s="58" t="str">
        <f>VLOOKUP($B36,[1]Sheet1!$A$3:$D$92,2,FALSE)</f>
        <v>Runaway</v>
      </c>
      <c r="D36" s="59" t="str">
        <f>VLOOKUP($B36,[1]Sheet1!$A$3:$D$92,3,FALSE)</f>
        <v>S Maynard</v>
      </c>
      <c r="E36" s="52" t="str">
        <f>IF(ISNA(VLOOKUP($B36,'Race 1'!$A$4:$I$24,9,FALSE)),"DNC",VLOOKUP($B36,'Race 1'!$A$4:$I$24,9,FALSE))</f>
        <v>DNC</v>
      </c>
      <c r="F36" s="53">
        <f t="shared" si="26"/>
        <v>0</v>
      </c>
      <c r="G36" s="54" t="str">
        <f>IF(ISNA(VLOOKUP($B36,'Race 2'!$A$4:$I$22,9,FALSE)),"DNC",VLOOKUP($B36,'Race 2'!$A$4:$I$22,9,FALSE))</f>
        <v>DNC</v>
      </c>
      <c r="H36" s="53">
        <f t="shared" si="27"/>
        <v>0</v>
      </c>
      <c r="I36" s="54" t="str">
        <f>IF(ISNA(VLOOKUP($B36,'Race 3'!$A$4:$I$29,9,FALSE)),"DNC",VLOOKUP($B36,'Race 3'!$A$4:$I$29,9,FALSE))</f>
        <v>DNC</v>
      </c>
      <c r="J36" s="53">
        <f t="shared" si="28"/>
        <v>0</v>
      </c>
      <c r="K36" s="54" t="str">
        <f>IF(ISNA(VLOOKUP($B36,'Race 4'!$A$4:$I$35,9,FALSE)),"DNC",VLOOKUP($B36,'Race 4'!$A$4:$I$35,9,FALSE))</f>
        <v>DNC</v>
      </c>
      <c r="L36" s="53">
        <f t="shared" si="29"/>
        <v>0</v>
      </c>
      <c r="M36" s="54" t="str">
        <f>IF(ISNA(VLOOKUP($B36,'Race 5'!$A$4:$I$27,9,FALSE)),"DNC",VLOOKUP($B36,'Race 5'!$A$4:$I$27,9,FALSE))</f>
        <v>DNC</v>
      </c>
      <c r="N36" s="53">
        <f t="shared" si="30"/>
        <v>0</v>
      </c>
      <c r="O36" s="54" t="str">
        <f>IF(ISNA(VLOOKUP($B36,'Race 6'!$A$4:$I$35,9,FALSE)),"DNC",VLOOKUP($B36,'Race 6'!$A$4:$I$35,9,FALSE))</f>
        <v>DNC</v>
      </c>
      <c r="P36" s="53">
        <f t="shared" si="31"/>
        <v>0</v>
      </c>
      <c r="Q36" s="54" t="str">
        <f>IF(ISNA(VLOOKUP($B36,'Race 7'!$A$4:$I$28,9,FALSE)),"DNC",VLOOKUP($B36,'Race 7'!$A$4:$I$28,9,FALSE))</f>
        <v>DNC</v>
      </c>
      <c r="R36" s="53">
        <f t="shared" si="32"/>
        <v>0</v>
      </c>
      <c r="S36" s="54" t="str">
        <f>IF(ISNA(VLOOKUP($B36,'Race 8'!$A$4:$I$23,9,FALSE)),"DNC",VLOOKUP($B36,'Race 8'!$A$4:$I$23,9,FALSE))</f>
        <v>DNC</v>
      </c>
      <c r="T36" s="53">
        <f t="shared" si="33"/>
        <v>0</v>
      </c>
      <c r="U36" s="54" t="str">
        <f>IF(ISNA(VLOOKUP($B36,'Race 9'!$A$4:$I$34,9,FALSE)),"DNC",VLOOKUP($B36,'Race 9'!$A$4:$I$34,9,FALSE))</f>
        <v>DNC</v>
      </c>
      <c r="V36" s="53">
        <f t="shared" si="34"/>
        <v>0</v>
      </c>
      <c r="W36" s="54" t="str">
        <f>IF(ISNA(VLOOKUP($B36,'Race 10'!$A$5:$I$35,9,FALSE)),"DNC",VLOOKUP($B36,'Race 10'!$A$5:$I$35,9,FALSE))</f>
        <v>DNC</v>
      </c>
      <c r="X36" s="53">
        <f t="shared" si="35"/>
        <v>0</v>
      </c>
      <c r="Y36" s="55">
        <f t="shared" si="36"/>
        <v>0</v>
      </c>
      <c r="Z36" s="56">
        <f t="shared" si="37"/>
        <v>0</v>
      </c>
      <c r="AA36" s="57">
        <f t="shared" si="38"/>
        <v>23</v>
      </c>
      <c r="AB36" s="37">
        <f t="shared" si="39"/>
        <v>0</v>
      </c>
      <c r="AC36" s="37">
        <f t="shared" si="40"/>
        <v>0</v>
      </c>
      <c r="AD36" s="37">
        <f t="shared" si="41"/>
        <v>0</v>
      </c>
      <c r="AE36" s="37">
        <f t="shared" si="42"/>
        <v>0</v>
      </c>
      <c r="AF36" s="37">
        <f t="shared" si="43"/>
        <v>0</v>
      </c>
      <c r="AG36" s="37">
        <f t="shared" si="44"/>
        <v>0</v>
      </c>
      <c r="AH36" s="37">
        <f t="shared" si="45"/>
        <v>0</v>
      </c>
      <c r="AI36" s="37">
        <f t="shared" si="46"/>
        <v>0</v>
      </c>
      <c r="AJ36" s="37">
        <f t="shared" si="47"/>
        <v>0</v>
      </c>
      <c r="AK36" s="37">
        <f t="shared" si="48"/>
        <v>0</v>
      </c>
      <c r="AL36" s="37">
        <f t="shared" si="49"/>
        <v>0</v>
      </c>
    </row>
    <row r="37" spans="1:39" customFormat="1">
      <c r="A37">
        <f t="shared" si="25"/>
        <v>1</v>
      </c>
      <c r="B37" s="58">
        <v>256</v>
      </c>
      <c r="C37" s="58" t="str">
        <f>VLOOKUP($B37,[1]Sheet1!$A$3:$D$92,2,FALSE)</f>
        <v>Front Runner</v>
      </c>
      <c r="D37" s="59" t="str">
        <f>VLOOKUP($B37,[1]Sheet1!$A$3:$D$92,3,FALSE)</f>
        <v>D Le Page</v>
      </c>
      <c r="E37" s="52" t="str">
        <f>IF(ISNA(VLOOKUP($B37,'Race 1'!$A$4:$I$24,9,FALSE)),"DNC",VLOOKUP($B37,'Race 1'!$A$4:$I$24,9,FALSE))</f>
        <v>DNC</v>
      </c>
      <c r="F37" s="53">
        <f t="shared" si="26"/>
        <v>0</v>
      </c>
      <c r="G37" s="54" t="str">
        <f>IF(ISNA(VLOOKUP($B37,'Race 2'!$A$4:$I$22,9,FALSE)),"DNC",VLOOKUP($B37,'Race 2'!$A$4:$I$22,9,FALSE))</f>
        <v>DNC</v>
      </c>
      <c r="H37" s="53">
        <f t="shared" si="27"/>
        <v>0</v>
      </c>
      <c r="I37" s="54" t="str">
        <f>IF(ISNA(VLOOKUP($B37,'Race 3'!$A$4:$I$29,9,FALSE)),"DNC",VLOOKUP($B37,'Race 3'!$A$4:$I$29,9,FALSE))</f>
        <v>DNC</v>
      </c>
      <c r="J37" s="53">
        <f t="shared" si="28"/>
        <v>0</v>
      </c>
      <c r="K37" s="54" t="str">
        <f>IF(ISNA(VLOOKUP($B37,'Race 4'!$A$4:$I$35,9,FALSE)),"DNC",VLOOKUP($B37,'Race 4'!$A$4:$I$35,9,FALSE))</f>
        <v>DNC</v>
      </c>
      <c r="L37" s="53">
        <f t="shared" si="29"/>
        <v>0</v>
      </c>
      <c r="M37" s="54">
        <f>IF(ISNA(VLOOKUP($B37,'Race 5'!$A$4:$I$27,9,FALSE)),"DNC",VLOOKUP($B37,'Race 5'!$A$4:$I$27,9,FALSE))</f>
        <v>6</v>
      </c>
      <c r="N37" s="53">
        <f t="shared" si="30"/>
        <v>44.444444444444443</v>
      </c>
      <c r="O37" s="54">
        <f>IF(ISNA(VLOOKUP($B37,'Race 6'!$A$4:$I$35,9,FALSE)),"DNC",VLOOKUP($B37,'Race 6'!$A$4:$I$35,9,FALSE))</f>
        <v>6</v>
      </c>
      <c r="P37" s="53">
        <f t="shared" si="31"/>
        <v>44.444444444444443</v>
      </c>
      <c r="Q37" s="54">
        <f>IF(ISNA(VLOOKUP($B37,'Race 7'!$A$4:$I$28,9,FALSE)),"DNC",VLOOKUP($B37,'Race 7'!$A$4:$I$28,9,FALSE))</f>
        <v>8</v>
      </c>
      <c r="R37" s="53">
        <f t="shared" si="32"/>
        <v>36.363636363636367</v>
      </c>
      <c r="S37" s="54">
        <f>IF(ISNA(VLOOKUP($B37,'Race 8'!$A$4:$I$23,9,FALSE)),"DNC",VLOOKUP($B37,'Race 8'!$A$4:$I$23,9,FALSE))</f>
        <v>7</v>
      </c>
      <c r="T37" s="53">
        <f t="shared" si="33"/>
        <v>40</v>
      </c>
      <c r="U37" s="54">
        <f>IF(ISNA(VLOOKUP($B37,'Race 9'!$A$4:$I$34,9,FALSE)),"DNC",VLOOKUP($B37,'Race 9'!$A$4:$I$34,9,FALSE))</f>
        <v>4</v>
      </c>
      <c r="V37" s="53">
        <f t="shared" si="34"/>
        <v>57.142857142857146</v>
      </c>
      <c r="W37" s="54" t="str">
        <f>IF(ISNA(VLOOKUP($B37,'Race 10'!$A$5:$I$35,9,FALSE)),"DNC",VLOOKUP($B37,'Race 10'!$A$5:$I$35,9,FALSE))</f>
        <v>DNC</v>
      </c>
      <c r="X37" s="53">
        <f t="shared" si="35"/>
        <v>0</v>
      </c>
      <c r="Y37" s="55">
        <f t="shared" si="36"/>
        <v>222.3953823953824</v>
      </c>
      <c r="Z37" s="56">
        <f t="shared" si="37"/>
        <v>222.3953823953824</v>
      </c>
      <c r="AA37" s="57">
        <f t="shared" si="38"/>
        <v>11</v>
      </c>
      <c r="AB37" s="37">
        <f t="shared" si="39"/>
        <v>0</v>
      </c>
      <c r="AC37" s="37">
        <f t="shared" si="40"/>
        <v>0</v>
      </c>
      <c r="AD37" s="37">
        <f t="shared" si="41"/>
        <v>0</v>
      </c>
      <c r="AE37" s="37">
        <f t="shared" si="42"/>
        <v>0</v>
      </c>
      <c r="AF37" s="37">
        <f t="shared" si="43"/>
        <v>0</v>
      </c>
      <c r="AG37" s="37">
        <f t="shared" si="44"/>
        <v>44.444444444444443</v>
      </c>
      <c r="AH37" s="37">
        <f t="shared" si="45"/>
        <v>44.444444444444443</v>
      </c>
      <c r="AI37" s="37">
        <f t="shared" si="46"/>
        <v>36.363636363636367</v>
      </c>
      <c r="AJ37" s="37">
        <f t="shared" si="47"/>
        <v>40</v>
      </c>
      <c r="AK37" s="37">
        <f t="shared" si="48"/>
        <v>57.142857142857146</v>
      </c>
      <c r="AL37" s="37">
        <f t="shared" si="49"/>
        <v>0</v>
      </c>
    </row>
    <row r="38" spans="1:39" customFormat="1" ht="14" hidden="1" customHeight="1">
      <c r="A38">
        <f t="shared" si="25"/>
        <v>0</v>
      </c>
      <c r="B38" s="58">
        <v>191</v>
      </c>
      <c r="C38" s="58" t="str">
        <f>VLOOKUP($B38,[1]Sheet1!$A$3:$D$92,2,FALSE)</f>
        <v>Stoic</v>
      </c>
      <c r="D38" s="59" t="str">
        <f>VLOOKUP($B38,[1]Sheet1!$A$3:$D$92,3,FALSE)</f>
        <v>A Adams</v>
      </c>
      <c r="E38" s="52" t="str">
        <f>IF(ISNA(VLOOKUP($B38,'Race 1'!$A$4:$I$24,9,FALSE)),"DNC",VLOOKUP($B38,'Race 1'!$A$4:$I$24,9,FALSE))</f>
        <v>DNC</v>
      </c>
      <c r="F38" s="53">
        <f t="shared" si="26"/>
        <v>0</v>
      </c>
      <c r="G38" s="54" t="str">
        <f>IF(ISNA(VLOOKUP($B38,'Race 2'!$A$4:$I$22,9,FALSE)),"DNC",VLOOKUP($B38,'Race 2'!$A$4:$I$22,9,FALSE))</f>
        <v>DNC</v>
      </c>
      <c r="H38" s="53">
        <f t="shared" si="27"/>
        <v>0</v>
      </c>
      <c r="I38" s="54" t="str">
        <f>IF(ISNA(VLOOKUP($B38,'Race 3'!$A$4:$I$29,9,FALSE)),"DNC",VLOOKUP($B38,'Race 3'!$A$4:$I$29,9,FALSE))</f>
        <v>DNC</v>
      </c>
      <c r="J38" s="53">
        <f t="shared" si="28"/>
        <v>0</v>
      </c>
      <c r="K38" s="54" t="str">
        <f>IF(ISNA(VLOOKUP($B38,'Race 4'!$A$4:$I$35,9,FALSE)),"DNC",VLOOKUP($B38,'Race 4'!$A$4:$I$35,9,FALSE))</f>
        <v>DNC</v>
      </c>
      <c r="L38" s="53">
        <f t="shared" si="29"/>
        <v>0</v>
      </c>
      <c r="M38" s="54" t="str">
        <f>IF(ISNA(VLOOKUP($B38,'Race 5'!$A$4:$I$27,9,FALSE)),"DNC",VLOOKUP($B38,'Race 5'!$A$4:$I$27,9,FALSE))</f>
        <v>DNC</v>
      </c>
      <c r="N38" s="53">
        <f t="shared" si="30"/>
        <v>0</v>
      </c>
      <c r="O38" s="54" t="str">
        <f>IF(ISNA(VLOOKUP($B38,'Race 6'!$A$4:$I$35,9,FALSE)),"DNC",VLOOKUP($B38,'Race 6'!$A$4:$I$35,9,FALSE))</f>
        <v>DNC</v>
      </c>
      <c r="P38" s="53">
        <f t="shared" si="31"/>
        <v>0</v>
      </c>
      <c r="Q38" s="54" t="str">
        <f>IF(ISNA(VLOOKUP($B38,'Race 7'!$A$4:$I$28,9,FALSE)),"DNC",VLOOKUP($B38,'Race 7'!$A$4:$I$28,9,FALSE))</f>
        <v>DNC</v>
      </c>
      <c r="R38" s="53">
        <f t="shared" si="32"/>
        <v>0</v>
      </c>
      <c r="S38" s="54" t="str">
        <f>IF(ISNA(VLOOKUP($B38,'Race 8'!$A$4:$I$23,9,FALSE)),"DNC",VLOOKUP($B38,'Race 8'!$A$4:$I$23,9,FALSE))</f>
        <v>DNC</v>
      </c>
      <c r="T38" s="53">
        <f t="shared" si="33"/>
        <v>0</v>
      </c>
      <c r="U38" s="54" t="str">
        <f>IF(ISNA(VLOOKUP($B38,'Race 9'!$A$4:$I$34,9,FALSE)),"DNC",VLOOKUP($B38,'Race 9'!$A$4:$I$34,9,FALSE))</f>
        <v>DNC</v>
      </c>
      <c r="V38" s="53">
        <f t="shared" si="34"/>
        <v>0</v>
      </c>
      <c r="W38" s="54" t="str">
        <f>IF(ISNA(VLOOKUP($B38,'Race 10'!$A$5:$I$35,9,FALSE)),"DNC",VLOOKUP($B38,'Race 10'!$A$5:$I$35,9,FALSE))</f>
        <v>DNC</v>
      </c>
      <c r="X38" s="53">
        <f t="shared" si="35"/>
        <v>0</v>
      </c>
      <c r="Y38" s="55">
        <f t="shared" si="36"/>
        <v>0</v>
      </c>
      <c r="Z38" s="56">
        <f t="shared" si="37"/>
        <v>0</v>
      </c>
      <c r="AA38" s="57">
        <f t="shared" si="38"/>
        <v>23</v>
      </c>
      <c r="AB38" s="37">
        <f t="shared" si="39"/>
        <v>0</v>
      </c>
      <c r="AC38" s="37">
        <f t="shared" si="40"/>
        <v>0</v>
      </c>
      <c r="AD38" s="37">
        <f t="shared" si="41"/>
        <v>0</v>
      </c>
      <c r="AE38" s="37">
        <f t="shared" si="42"/>
        <v>0</v>
      </c>
      <c r="AF38" s="37">
        <f t="shared" si="43"/>
        <v>0</v>
      </c>
      <c r="AG38" s="37">
        <f t="shared" si="44"/>
        <v>0</v>
      </c>
      <c r="AH38" s="37">
        <f t="shared" si="45"/>
        <v>0</v>
      </c>
      <c r="AI38" s="37">
        <f t="shared" si="46"/>
        <v>0</v>
      </c>
      <c r="AJ38" s="37">
        <f t="shared" si="47"/>
        <v>0</v>
      </c>
      <c r="AK38" s="37">
        <f t="shared" si="48"/>
        <v>0</v>
      </c>
      <c r="AL38" s="37">
        <f t="shared" si="49"/>
        <v>0</v>
      </c>
    </row>
    <row r="39" spans="1:39" customFormat="1" ht="14" hidden="1" customHeight="1">
      <c r="A39">
        <f t="shared" ref="A39:A65" si="50">IF(SUM(E39:X39)=0,0,1)</f>
        <v>0</v>
      </c>
      <c r="B39" s="58">
        <v>192</v>
      </c>
      <c r="C39" s="58" t="str">
        <f>VLOOKUP($B39,[1]Sheet1!$A$3:$D$92,2,FALSE)</f>
        <v>Solo</v>
      </c>
      <c r="D39" s="59" t="str">
        <f>VLOOKUP($B39,[1]Sheet1!$A$3:$D$92,3,FALSE)</f>
        <v>R Mackey</v>
      </c>
      <c r="E39" s="52" t="str">
        <f>IF(ISNA(VLOOKUP($B39,'Race 1'!$A$4:$I$24,9,FALSE)),"DNC",VLOOKUP($B39,'Race 1'!$A$4:$I$24,9,FALSE))</f>
        <v>DNC</v>
      </c>
      <c r="F39" s="53">
        <f t="shared" ref="F39:F70" si="51">IF(AND(E39&lt;50,E39&gt;0),400/(E39+3),IF(E39="DNF",400/(E$70+4),0))</f>
        <v>0</v>
      </c>
      <c r="G39" s="54" t="str">
        <f>IF(ISNA(VLOOKUP($B39,'Race 2'!$A$4:$I$22,9,FALSE)),"DNC",VLOOKUP($B39,'Race 2'!$A$4:$I$22,9,FALSE))</f>
        <v>DNC</v>
      </c>
      <c r="H39" s="53">
        <f t="shared" ref="H39:H70" si="52">IF(AND(G39&lt;50,G39&gt;0),400/(G39+3),IF(G39="DNF",400/(G$70+4),0))</f>
        <v>0</v>
      </c>
      <c r="I39" s="54" t="str">
        <f>IF(ISNA(VLOOKUP($B39,'Race 3'!$A$4:$I$29,9,FALSE)),"DNC",VLOOKUP($B39,'Race 3'!$A$4:$I$29,9,FALSE))</f>
        <v>DNC</v>
      </c>
      <c r="J39" s="53">
        <f t="shared" ref="J39:J70" si="53">IF(AND(I39&lt;50,I39&gt;0),400/(I39+3),IF(I39="DNF",400/(I$70+4),0))</f>
        <v>0</v>
      </c>
      <c r="K39" s="54" t="str">
        <f>IF(ISNA(VLOOKUP($B39,'Race 4'!$A$4:$I$35,9,FALSE)),"DNC",VLOOKUP($B39,'Race 4'!$A$4:$I$35,9,FALSE))</f>
        <v>DNC</v>
      </c>
      <c r="L39" s="53">
        <f t="shared" ref="L39:L70" si="54">IF(AND(K39&lt;50,K39&gt;0),400/(K39+3),IF(K39="DNF",400/(K$70+4),0))</f>
        <v>0</v>
      </c>
      <c r="M39" s="54" t="str">
        <f>IF(ISNA(VLOOKUP($B39,'Race 5'!$A$4:$I$27,9,FALSE)),"DNC",VLOOKUP($B39,'Race 5'!$A$4:$I$27,9,FALSE))</f>
        <v>DNC</v>
      </c>
      <c r="N39" s="53">
        <f t="shared" ref="N39:N70" si="55">IF(AND(M39&lt;50,M39&gt;0),400/(M39+3),IF(M39="DNF",400/(M$70+4),0))</f>
        <v>0</v>
      </c>
      <c r="O39" s="54" t="str">
        <f>IF(ISNA(VLOOKUP($B39,'Race 6'!$A$4:$I$35,9,FALSE)),"DNC",VLOOKUP($B39,'Race 6'!$A$4:$I$35,9,FALSE))</f>
        <v>DNC</v>
      </c>
      <c r="P39" s="53">
        <f t="shared" ref="P39:P70" si="56">IF(AND(O39&lt;50,O39&gt;0),400/(O39+3),IF(O39="DNF",400/(O$70+4),0))</f>
        <v>0</v>
      </c>
      <c r="Q39" s="54" t="str">
        <f>IF(ISNA(VLOOKUP($B39,'Race 7'!$A$4:$I$28,9,FALSE)),"DNC",VLOOKUP($B39,'Race 7'!$A$4:$I$28,9,FALSE))</f>
        <v>DNC</v>
      </c>
      <c r="R39" s="53">
        <f t="shared" ref="R39:R70" si="57">IF(AND(Q39&lt;50,Q39&gt;0),400/(Q39+3),IF(Q39="DNF",400/(Q$70+4),0))</f>
        <v>0</v>
      </c>
      <c r="S39" s="54" t="str">
        <f>IF(ISNA(VLOOKUP($B39,'Race 8'!$A$4:$I$23,9,FALSE)),"DNC",VLOOKUP($B39,'Race 8'!$A$4:$I$23,9,FALSE))</f>
        <v>DNC</v>
      </c>
      <c r="T39" s="53">
        <f t="shared" ref="T39:T70" si="58">IF(AND(S39&lt;50,S39&gt;0),400/(S39+3),IF(S39="DNF",400/(S$70+4),0))</f>
        <v>0</v>
      </c>
      <c r="U39" s="54" t="str">
        <f>IF(ISNA(VLOOKUP($B39,'Race 9'!$A$4:$I$34,9,FALSE)),"DNC",VLOOKUP($B39,'Race 9'!$A$4:$I$34,9,FALSE))</f>
        <v>DNC</v>
      </c>
      <c r="V39" s="53">
        <f t="shared" ref="V39:V70" si="59">IF(AND(U39&lt;50,U39&gt;0),400/(U39+3),IF(U39="DNF",400/(U$70+4),0))</f>
        <v>0</v>
      </c>
      <c r="W39" s="54" t="str">
        <f>IF(ISNA(VLOOKUP($B39,'Race 10'!$A$5:$I$35,9,FALSE)),"DNC",VLOOKUP($B39,'Race 10'!$A$5:$I$35,9,FALSE))</f>
        <v>DNC</v>
      </c>
      <c r="X39" s="53">
        <f t="shared" ref="X39:X70" si="60">IF(AND(W39&lt;50,W39&gt;0),400/(W39+3),IF(W39="DNF",400/(W$70+4),0))</f>
        <v>0</v>
      </c>
      <c r="Y39" s="55">
        <f t="shared" ref="Y39:Y70" si="61">+X39+V39+T39+R39+P39+N39+L39+J39+H39+F39</f>
        <v>0</v>
      </c>
      <c r="Z39" s="56">
        <f t="shared" ref="Z39:Z70" si="62">+Y39-AB39</f>
        <v>0</v>
      </c>
      <c r="AA39" s="57">
        <f t="shared" ref="AA39:AA70" si="63">RANK(Z39,$Z$4:$Z$68,0)</f>
        <v>23</v>
      </c>
      <c r="AB39" s="37">
        <f t="shared" ref="AB39:AB70" si="64">SMALL(AC39:AJ39,2)+MIN(AC39:AJ39)</f>
        <v>0</v>
      </c>
      <c r="AC39" s="37">
        <f t="shared" ref="AC39:AC65" si="65">+F39</f>
        <v>0</v>
      </c>
      <c r="AD39" s="37">
        <f t="shared" ref="AD39:AD65" si="66">+H39</f>
        <v>0</v>
      </c>
      <c r="AE39" s="37">
        <f t="shared" ref="AE39:AE65" si="67">+J39</f>
        <v>0</v>
      </c>
      <c r="AF39" s="37">
        <f t="shared" ref="AF39:AF65" si="68">+L39</f>
        <v>0</v>
      </c>
      <c r="AG39" s="37">
        <f t="shared" ref="AG39:AG65" si="69">+N39</f>
        <v>0</v>
      </c>
      <c r="AH39" s="37">
        <f t="shared" ref="AH39:AH65" si="70">+P39</f>
        <v>0</v>
      </c>
      <c r="AI39" s="37">
        <f t="shared" ref="AI39:AI65" si="71">+R39</f>
        <v>0</v>
      </c>
      <c r="AJ39" s="37">
        <f t="shared" ref="AJ39:AJ65" si="72">+T39</f>
        <v>0</v>
      </c>
      <c r="AK39" s="37">
        <f t="shared" ref="AK39:AK65" si="73">+V39</f>
        <v>0</v>
      </c>
      <c r="AL39" s="37">
        <f t="shared" ref="AL39:AL65" si="74">+X39</f>
        <v>0</v>
      </c>
    </row>
    <row r="40" spans="1:39" customFormat="1">
      <c r="A40">
        <f t="shared" si="50"/>
        <v>1</v>
      </c>
      <c r="B40" s="58">
        <v>307</v>
      </c>
      <c r="C40" s="58" t="str">
        <f>VLOOKUP($B40,[1]Sheet1!$A$3:$D$92,2,FALSE)</f>
        <v>Zephere</v>
      </c>
      <c r="D40" s="59" t="s">
        <v>49</v>
      </c>
      <c r="E40" s="52">
        <f>IF(ISNA(VLOOKUP($B40,'Race 1'!$A$4:$I$24,9,FALSE)),"DNC",VLOOKUP($B40,'Race 1'!$A$4:$I$24,9,FALSE))</f>
        <v>12</v>
      </c>
      <c r="F40" s="53">
        <f t="shared" si="51"/>
        <v>26.666666666666668</v>
      </c>
      <c r="G40" s="54">
        <f>IF(ISNA(VLOOKUP($B40,'Race 2'!$A$4:$I$22,9,FALSE)),"DNC",VLOOKUP($B40,'Race 2'!$A$4:$I$22,9,FALSE))</f>
        <v>10</v>
      </c>
      <c r="H40" s="53">
        <f t="shared" si="52"/>
        <v>30.76923076923077</v>
      </c>
      <c r="I40" s="54">
        <f>IF(ISNA(VLOOKUP($B40,'Race 3'!$A$4:$I$29,9,FALSE)),"DNC",VLOOKUP($B40,'Race 3'!$A$4:$I$29,9,FALSE))</f>
        <v>16</v>
      </c>
      <c r="J40" s="53">
        <f t="shared" si="53"/>
        <v>21.05263157894737</v>
      </c>
      <c r="K40" s="54">
        <f>IF(ISNA(VLOOKUP($B40,'Race 4'!$A$4:$I$35,9,FALSE)),"DNC",VLOOKUP($B40,'Race 4'!$A$4:$I$35,9,FALSE))</f>
        <v>15</v>
      </c>
      <c r="L40" s="53">
        <f t="shared" si="54"/>
        <v>22.222222222222221</v>
      </c>
      <c r="M40" s="54">
        <f>IF(ISNA(VLOOKUP($B40,'Race 5'!$A$4:$I$27,9,FALSE)),"DNC",VLOOKUP($B40,'Race 5'!$A$4:$I$27,9,FALSE))</f>
        <v>16</v>
      </c>
      <c r="N40" s="53">
        <f t="shared" si="55"/>
        <v>21.05263157894737</v>
      </c>
      <c r="O40" s="54">
        <f>IF(ISNA(VLOOKUP($B40,'Race 6'!$A$4:$I$35,9,FALSE)),"DNC",VLOOKUP($B40,'Race 6'!$A$4:$I$35,9,FALSE))</f>
        <v>13</v>
      </c>
      <c r="P40" s="53">
        <f t="shared" si="56"/>
        <v>25</v>
      </c>
      <c r="Q40" s="54">
        <f>IF(ISNA(VLOOKUP($B40,'Race 7'!$A$4:$I$28,9,FALSE)),"DNC",VLOOKUP($B40,'Race 7'!$A$4:$I$28,9,FALSE))</f>
        <v>12</v>
      </c>
      <c r="R40" s="53">
        <f t="shared" si="57"/>
        <v>26.666666666666668</v>
      </c>
      <c r="S40" s="54">
        <f>IF(ISNA(VLOOKUP($B40,'Race 8'!$A$4:$I$23,9,FALSE)),"DNC",VLOOKUP($B40,'Race 8'!$A$4:$I$23,9,FALSE))</f>
        <v>10</v>
      </c>
      <c r="T40" s="53">
        <f t="shared" si="58"/>
        <v>30.76923076923077</v>
      </c>
      <c r="U40" s="54">
        <f>IF(ISNA(VLOOKUP($B40,'Race 9'!$A$4:$I$34,9,FALSE)),"DNC",VLOOKUP($B40,'Race 9'!$A$4:$I$34,9,FALSE))</f>
        <v>12</v>
      </c>
      <c r="V40" s="53">
        <f t="shared" si="59"/>
        <v>26.666666666666668</v>
      </c>
      <c r="W40" s="54" t="str">
        <f>IF(ISNA(VLOOKUP($B40,'Race 10'!$A$5:$I$35,9,FALSE)),"DNC",VLOOKUP($B40,'Race 10'!$A$5:$I$35,9,FALSE))</f>
        <v>DNC</v>
      </c>
      <c r="X40" s="53">
        <f t="shared" si="60"/>
        <v>0</v>
      </c>
      <c r="Y40" s="55">
        <f t="shared" si="61"/>
        <v>230.86594691857852</v>
      </c>
      <c r="Z40" s="56">
        <f t="shared" si="62"/>
        <v>188.76068376068378</v>
      </c>
      <c r="AA40" s="57">
        <f t="shared" si="63"/>
        <v>12</v>
      </c>
      <c r="AB40" s="37">
        <f t="shared" si="64"/>
        <v>42.10526315789474</v>
      </c>
      <c r="AC40" s="37">
        <f t="shared" si="65"/>
        <v>26.666666666666668</v>
      </c>
      <c r="AD40" s="37">
        <f t="shared" si="66"/>
        <v>30.76923076923077</v>
      </c>
      <c r="AE40" s="37">
        <f t="shared" si="67"/>
        <v>21.05263157894737</v>
      </c>
      <c r="AF40" s="37">
        <f t="shared" si="68"/>
        <v>22.222222222222221</v>
      </c>
      <c r="AG40" s="37">
        <f t="shared" si="69"/>
        <v>21.05263157894737</v>
      </c>
      <c r="AH40" s="37">
        <f t="shared" si="70"/>
        <v>25</v>
      </c>
      <c r="AI40" s="37">
        <f t="shared" si="71"/>
        <v>26.666666666666668</v>
      </c>
      <c r="AJ40" s="37">
        <f t="shared" si="72"/>
        <v>30.76923076923077</v>
      </c>
      <c r="AK40" s="37">
        <f t="shared" si="73"/>
        <v>26.666666666666668</v>
      </c>
      <c r="AL40" s="37">
        <f t="shared" si="74"/>
        <v>0</v>
      </c>
      <c r="AM40" s="60"/>
    </row>
    <row r="41" spans="1:39" ht="14" hidden="1" customHeight="1">
      <c r="A41">
        <f t="shared" si="50"/>
        <v>0</v>
      </c>
      <c r="B41" s="58">
        <v>209</v>
      </c>
      <c r="C41" s="58" t="str">
        <f>VLOOKUP($B41,[1]Sheet1!$A$3:$D$92,2,FALSE)</f>
        <v>Born Free</v>
      </c>
      <c r="D41" s="59" t="str">
        <f>VLOOKUP($B41,[1]Sheet1!$A$3:$D$92,3,FALSE)</f>
        <v>J Quealy</v>
      </c>
      <c r="E41" s="52" t="str">
        <f>IF(ISNA(VLOOKUP($B41,'Race 1'!$A$4:$I$24,9,FALSE)),"DNC",VLOOKUP($B41,'Race 1'!$A$4:$I$24,9,FALSE))</f>
        <v>DNC</v>
      </c>
      <c r="F41" s="53">
        <f t="shared" si="51"/>
        <v>0</v>
      </c>
      <c r="G41" s="54" t="str">
        <f>IF(ISNA(VLOOKUP($B41,'Race 2'!$A$4:$I$22,9,FALSE)),"DNC",VLOOKUP($B41,'Race 2'!$A$4:$I$22,9,FALSE))</f>
        <v>DNC</v>
      </c>
      <c r="H41" s="53">
        <f t="shared" si="52"/>
        <v>0</v>
      </c>
      <c r="I41" s="54" t="str">
        <f>IF(ISNA(VLOOKUP($B41,'Race 3'!$A$4:$I$29,9,FALSE)),"DNC",VLOOKUP($B41,'Race 3'!$A$4:$I$29,9,FALSE))</f>
        <v>DNC</v>
      </c>
      <c r="J41" s="53">
        <f t="shared" si="53"/>
        <v>0</v>
      </c>
      <c r="K41" s="54" t="str">
        <f>IF(ISNA(VLOOKUP($B41,'Race 4'!$A$4:$I$35,9,FALSE)),"DNC",VLOOKUP($B41,'Race 4'!$A$4:$I$35,9,FALSE))</f>
        <v>DNC</v>
      </c>
      <c r="L41" s="53">
        <f t="shared" si="54"/>
        <v>0</v>
      </c>
      <c r="M41" s="54" t="str">
        <f>IF(ISNA(VLOOKUP($B41,'Race 5'!$A$4:$I$27,9,FALSE)),"DNC",VLOOKUP($B41,'Race 5'!$A$4:$I$27,9,FALSE))</f>
        <v>DNC</v>
      </c>
      <c r="N41" s="53">
        <f t="shared" si="55"/>
        <v>0</v>
      </c>
      <c r="O41" s="54" t="str">
        <f>IF(ISNA(VLOOKUP($B41,'Race 6'!$A$4:$I$35,9,FALSE)),"DNC",VLOOKUP($B41,'Race 6'!$A$4:$I$35,9,FALSE))</f>
        <v>DNC</v>
      </c>
      <c r="P41" s="53">
        <f t="shared" si="56"/>
        <v>0</v>
      </c>
      <c r="Q41" s="54" t="str">
        <f>IF(ISNA(VLOOKUP($B41,'Race 7'!$A$4:$I$28,9,FALSE)),"DNC",VLOOKUP($B41,'Race 7'!$A$4:$I$28,9,FALSE))</f>
        <v>DNC</v>
      </c>
      <c r="R41" s="53">
        <f t="shared" si="57"/>
        <v>0</v>
      </c>
      <c r="S41" s="54" t="str">
        <f>IF(ISNA(VLOOKUP($B41,'Race 8'!$A$4:$I$23,9,FALSE)),"DNC",VLOOKUP($B41,'Race 8'!$A$4:$I$23,9,FALSE))</f>
        <v>DNC</v>
      </c>
      <c r="T41" s="53">
        <f t="shared" si="58"/>
        <v>0</v>
      </c>
      <c r="U41" s="54" t="str">
        <f>IF(ISNA(VLOOKUP($B41,'Race 9'!$A$4:$I$34,9,FALSE)),"DNC",VLOOKUP($B41,'Race 9'!$A$4:$I$34,9,FALSE))</f>
        <v>DNC</v>
      </c>
      <c r="V41" s="53">
        <f t="shared" si="59"/>
        <v>0</v>
      </c>
      <c r="W41" s="54" t="str">
        <f>IF(ISNA(VLOOKUP($B41,'Race 10'!$A$5:$I$35,9,FALSE)),"DNC",VLOOKUP($B41,'Race 10'!$A$5:$I$35,9,FALSE))</f>
        <v>DNC</v>
      </c>
      <c r="X41" s="53">
        <f t="shared" si="60"/>
        <v>0</v>
      </c>
      <c r="Y41" s="55">
        <f t="shared" si="61"/>
        <v>0</v>
      </c>
      <c r="Z41" s="56">
        <f t="shared" si="62"/>
        <v>0</v>
      </c>
      <c r="AA41" s="57">
        <f t="shared" si="63"/>
        <v>23</v>
      </c>
      <c r="AB41" s="37">
        <f t="shared" si="64"/>
        <v>0</v>
      </c>
      <c r="AC41" s="37">
        <f t="shared" si="65"/>
        <v>0</v>
      </c>
      <c r="AD41" s="37">
        <f t="shared" si="66"/>
        <v>0</v>
      </c>
      <c r="AE41" s="37">
        <f t="shared" si="67"/>
        <v>0</v>
      </c>
      <c r="AF41" s="37">
        <f t="shared" si="68"/>
        <v>0</v>
      </c>
      <c r="AG41" s="37">
        <f t="shared" si="69"/>
        <v>0</v>
      </c>
      <c r="AH41" s="37">
        <f t="shared" si="70"/>
        <v>0</v>
      </c>
      <c r="AI41" s="37">
        <f t="shared" si="71"/>
        <v>0</v>
      </c>
      <c r="AJ41" s="37">
        <f t="shared" si="72"/>
        <v>0</v>
      </c>
      <c r="AK41" s="37">
        <f t="shared" si="73"/>
        <v>0</v>
      </c>
      <c r="AL41" s="37">
        <f t="shared" si="74"/>
        <v>0</v>
      </c>
    </row>
    <row r="42" spans="1:39" customFormat="1" ht="14" hidden="1" customHeight="1">
      <c r="A42">
        <f t="shared" si="50"/>
        <v>0</v>
      </c>
      <c r="B42" s="58">
        <v>216</v>
      </c>
      <c r="C42" s="58" t="str">
        <f>VLOOKUP($B42,[1]Sheet1!$A$3:$D$92,2,FALSE)</f>
        <v>Phantom</v>
      </c>
      <c r="D42" s="59" t="str">
        <f>VLOOKUP($B42,[1]Sheet1!$A$3:$D$92,3,FALSE)</f>
        <v>J Doidge</v>
      </c>
      <c r="E42" s="52" t="str">
        <f>IF(ISNA(VLOOKUP($B42,'Race 1'!$A$4:$I$24,9,FALSE)),"DNC",VLOOKUP($B42,'Race 1'!$A$4:$I$24,9,FALSE))</f>
        <v>DNC</v>
      </c>
      <c r="F42" s="53">
        <f t="shared" si="51"/>
        <v>0</v>
      </c>
      <c r="G42" s="54" t="str">
        <f>IF(ISNA(VLOOKUP($B42,'Race 2'!$A$4:$I$22,9,FALSE)),"DNC",VLOOKUP($B42,'Race 2'!$A$4:$I$22,9,FALSE))</f>
        <v>DNC</v>
      </c>
      <c r="H42" s="53">
        <f t="shared" si="52"/>
        <v>0</v>
      </c>
      <c r="I42" s="54" t="str">
        <f>IF(ISNA(VLOOKUP($B42,'Race 3'!$A$4:$I$29,9,FALSE)),"DNC",VLOOKUP($B42,'Race 3'!$A$4:$I$29,9,FALSE))</f>
        <v>DNC</v>
      </c>
      <c r="J42" s="53">
        <f t="shared" si="53"/>
        <v>0</v>
      </c>
      <c r="K42" s="54" t="str">
        <f>IF(ISNA(VLOOKUP($B42,'Race 4'!$A$4:$I$35,9,FALSE)),"DNC",VLOOKUP($B42,'Race 4'!$A$4:$I$35,9,FALSE))</f>
        <v>DNC</v>
      </c>
      <c r="L42" s="53">
        <f t="shared" si="54"/>
        <v>0</v>
      </c>
      <c r="M42" s="54" t="str">
        <f>IF(ISNA(VLOOKUP($B42,'Race 5'!$A$4:$I$27,9,FALSE)),"DNC",VLOOKUP($B42,'Race 5'!$A$4:$I$27,9,FALSE))</f>
        <v>DNC</v>
      </c>
      <c r="N42" s="53">
        <f t="shared" si="55"/>
        <v>0</v>
      </c>
      <c r="O42" s="54" t="str">
        <f>IF(ISNA(VLOOKUP($B42,'Race 6'!$A$4:$I$35,9,FALSE)),"DNC",VLOOKUP($B42,'Race 6'!$A$4:$I$35,9,FALSE))</f>
        <v>DNC</v>
      </c>
      <c r="P42" s="53">
        <f t="shared" si="56"/>
        <v>0</v>
      </c>
      <c r="Q42" s="54" t="str">
        <f>IF(ISNA(VLOOKUP($B42,'Race 7'!$A$4:$I$28,9,FALSE)),"DNC",VLOOKUP($B42,'Race 7'!$A$4:$I$28,9,FALSE))</f>
        <v>DNC</v>
      </c>
      <c r="R42" s="53">
        <f t="shared" si="57"/>
        <v>0</v>
      </c>
      <c r="S42" s="54" t="str">
        <f>IF(ISNA(VLOOKUP($B42,'Race 8'!$A$4:$I$23,9,FALSE)),"DNC",VLOOKUP($B42,'Race 8'!$A$4:$I$23,9,FALSE))</f>
        <v>DNC</v>
      </c>
      <c r="T42" s="53">
        <f t="shared" si="58"/>
        <v>0</v>
      </c>
      <c r="U42" s="54" t="str">
        <f>IF(ISNA(VLOOKUP($B42,'Race 9'!$A$4:$I$34,9,FALSE)),"DNC",VLOOKUP($B42,'Race 9'!$A$4:$I$34,9,FALSE))</f>
        <v>DNC</v>
      </c>
      <c r="V42" s="53">
        <f t="shared" si="59"/>
        <v>0</v>
      </c>
      <c r="W42" s="54" t="str">
        <f>IF(ISNA(VLOOKUP($B42,'Race 10'!$A$5:$I$35,9,FALSE)),"DNC",VLOOKUP($B42,'Race 10'!$A$5:$I$35,9,FALSE))</f>
        <v>DNC</v>
      </c>
      <c r="X42" s="53">
        <f t="shared" si="60"/>
        <v>0</v>
      </c>
      <c r="Y42" s="55">
        <f t="shared" si="61"/>
        <v>0</v>
      </c>
      <c r="Z42" s="56">
        <f t="shared" si="62"/>
        <v>0</v>
      </c>
      <c r="AA42" s="57">
        <f t="shared" si="63"/>
        <v>23</v>
      </c>
      <c r="AB42" s="37">
        <f t="shared" si="64"/>
        <v>0</v>
      </c>
      <c r="AC42" s="37">
        <f t="shared" si="65"/>
        <v>0</v>
      </c>
      <c r="AD42" s="37">
        <f t="shared" si="66"/>
        <v>0</v>
      </c>
      <c r="AE42" s="37">
        <f t="shared" si="67"/>
        <v>0</v>
      </c>
      <c r="AF42" s="37">
        <f t="shared" si="68"/>
        <v>0</v>
      </c>
      <c r="AG42" s="37">
        <f t="shared" si="69"/>
        <v>0</v>
      </c>
      <c r="AH42" s="37">
        <f t="shared" si="70"/>
        <v>0</v>
      </c>
      <c r="AI42" s="37">
        <f t="shared" si="71"/>
        <v>0</v>
      </c>
      <c r="AJ42" s="37">
        <f t="shared" si="72"/>
        <v>0</v>
      </c>
      <c r="AK42" s="37">
        <f t="shared" si="73"/>
        <v>0</v>
      </c>
      <c r="AL42" s="37">
        <f t="shared" si="74"/>
        <v>0</v>
      </c>
    </row>
    <row r="43" spans="1:39" ht="14" hidden="1" customHeight="1">
      <c r="A43">
        <f t="shared" si="50"/>
        <v>0</v>
      </c>
      <c r="B43" s="58">
        <v>217</v>
      </c>
      <c r="C43" s="58" t="str">
        <f>VLOOKUP($B43,[1]Sheet1!$A$3:$D$92,2,FALSE)</f>
        <v>Zoom</v>
      </c>
      <c r="D43" s="59">
        <f>VLOOKUP($B43,[1]Sheet1!$A$3:$D$92,3,FALSE)</f>
        <v>0</v>
      </c>
      <c r="E43" s="52" t="str">
        <f>IF(ISNA(VLOOKUP($B43,'Race 1'!$A$4:$I$24,9,FALSE)),"DNC",VLOOKUP($B43,'Race 1'!$A$4:$I$24,9,FALSE))</f>
        <v>DNC</v>
      </c>
      <c r="F43" s="53">
        <f t="shared" si="51"/>
        <v>0</v>
      </c>
      <c r="G43" s="54" t="str">
        <f>IF(ISNA(VLOOKUP($B43,'Race 2'!$A$4:$I$22,9,FALSE)),"DNC",VLOOKUP($B43,'Race 2'!$A$4:$I$22,9,FALSE))</f>
        <v>DNC</v>
      </c>
      <c r="H43" s="53">
        <f t="shared" si="52"/>
        <v>0</v>
      </c>
      <c r="I43" s="54" t="str">
        <f>IF(ISNA(VLOOKUP($B43,'Race 3'!$A$4:$I$29,9,FALSE)),"DNC",VLOOKUP($B43,'Race 3'!$A$4:$I$29,9,FALSE))</f>
        <v>DNC</v>
      </c>
      <c r="J43" s="53">
        <f t="shared" si="53"/>
        <v>0</v>
      </c>
      <c r="K43" s="54" t="str">
        <f>IF(ISNA(VLOOKUP($B43,'Race 4'!$A$4:$I$35,9,FALSE)),"DNC",VLOOKUP($B43,'Race 4'!$A$4:$I$35,9,FALSE))</f>
        <v>DNC</v>
      </c>
      <c r="L43" s="53">
        <f t="shared" si="54"/>
        <v>0</v>
      </c>
      <c r="M43" s="54" t="str">
        <f>IF(ISNA(VLOOKUP($B43,'Race 5'!$A$4:$I$27,9,FALSE)),"DNC",VLOOKUP($B43,'Race 5'!$A$4:$I$27,9,FALSE))</f>
        <v>DNC</v>
      </c>
      <c r="N43" s="53">
        <f t="shared" si="55"/>
        <v>0</v>
      </c>
      <c r="O43" s="54" t="str">
        <f>IF(ISNA(VLOOKUP($B43,'Race 6'!$A$4:$I$35,9,FALSE)),"DNC",VLOOKUP($B43,'Race 6'!$A$4:$I$35,9,FALSE))</f>
        <v>DNC</v>
      </c>
      <c r="P43" s="53">
        <f t="shared" si="56"/>
        <v>0</v>
      </c>
      <c r="Q43" s="54" t="str">
        <f>IF(ISNA(VLOOKUP($B43,'Race 7'!$A$4:$I$28,9,FALSE)),"DNC",VLOOKUP($B43,'Race 7'!$A$4:$I$28,9,FALSE))</f>
        <v>DNC</v>
      </c>
      <c r="R43" s="53">
        <f t="shared" si="57"/>
        <v>0</v>
      </c>
      <c r="S43" s="54" t="str">
        <f>IF(ISNA(VLOOKUP($B43,'Race 8'!$A$4:$I$23,9,FALSE)),"DNC",VLOOKUP($B43,'Race 8'!$A$4:$I$23,9,FALSE))</f>
        <v>DNC</v>
      </c>
      <c r="T43" s="53">
        <f t="shared" si="58"/>
        <v>0</v>
      </c>
      <c r="U43" s="54" t="str">
        <f>IF(ISNA(VLOOKUP($B43,'Race 9'!$A$4:$I$34,9,FALSE)),"DNC",VLOOKUP($B43,'Race 9'!$A$4:$I$34,9,FALSE))</f>
        <v>DNC</v>
      </c>
      <c r="V43" s="53">
        <f t="shared" si="59"/>
        <v>0</v>
      </c>
      <c r="W43" s="54" t="str">
        <f>IF(ISNA(VLOOKUP($B43,'Race 10'!$A$5:$I$35,9,FALSE)),"DNC",VLOOKUP($B43,'Race 10'!$A$5:$I$35,9,FALSE))</f>
        <v>DNC</v>
      </c>
      <c r="X43" s="53">
        <f t="shared" si="60"/>
        <v>0</v>
      </c>
      <c r="Y43" s="55">
        <f t="shared" si="61"/>
        <v>0</v>
      </c>
      <c r="Z43" s="56">
        <f t="shared" si="62"/>
        <v>0</v>
      </c>
      <c r="AA43" s="57">
        <f t="shared" si="63"/>
        <v>23</v>
      </c>
      <c r="AB43" s="37">
        <f t="shared" si="64"/>
        <v>0</v>
      </c>
      <c r="AC43" s="37">
        <f t="shared" si="65"/>
        <v>0</v>
      </c>
      <c r="AD43" s="37">
        <f t="shared" si="66"/>
        <v>0</v>
      </c>
      <c r="AE43" s="37">
        <f t="shared" si="67"/>
        <v>0</v>
      </c>
      <c r="AF43" s="37">
        <f t="shared" si="68"/>
        <v>0</v>
      </c>
      <c r="AG43" s="37">
        <f t="shared" si="69"/>
        <v>0</v>
      </c>
      <c r="AH43" s="37">
        <f t="shared" si="70"/>
        <v>0</v>
      </c>
      <c r="AI43" s="37">
        <f t="shared" si="71"/>
        <v>0</v>
      </c>
      <c r="AJ43" s="37">
        <f t="shared" si="72"/>
        <v>0</v>
      </c>
      <c r="AK43" s="37">
        <f t="shared" si="73"/>
        <v>0</v>
      </c>
      <c r="AL43" s="37">
        <f t="shared" si="74"/>
        <v>0</v>
      </c>
    </row>
    <row r="44" spans="1:39" customFormat="1" ht="14" hidden="1" customHeight="1">
      <c r="A44">
        <f t="shared" si="50"/>
        <v>0</v>
      </c>
      <c r="B44" s="58">
        <v>238</v>
      </c>
      <c r="C44" s="58" t="str">
        <f>VLOOKUP($B44,[1]Sheet1!$A$3:$D$92,2,FALSE)</f>
        <v>Pooh Stick</v>
      </c>
      <c r="D44" s="59" t="str">
        <f>VLOOKUP($B44,[1]Sheet1!$A$3:$D$92,3,FALSE)</f>
        <v>J Park</v>
      </c>
      <c r="E44" s="52" t="str">
        <f>IF(ISNA(VLOOKUP($B44,'Race 1'!$A$4:$I$24,9,FALSE)),"DNC",VLOOKUP($B44,'Race 1'!$A$4:$I$24,9,FALSE))</f>
        <v>DNC</v>
      </c>
      <c r="F44" s="53">
        <f t="shared" si="51"/>
        <v>0</v>
      </c>
      <c r="G44" s="54" t="str">
        <f>IF(ISNA(VLOOKUP($B44,'Race 2'!$A$4:$I$22,9,FALSE)),"DNC",VLOOKUP($B44,'Race 2'!$A$4:$I$22,9,FALSE))</f>
        <v>DNC</v>
      </c>
      <c r="H44" s="53">
        <f t="shared" si="52"/>
        <v>0</v>
      </c>
      <c r="I44" s="54" t="str">
        <f>IF(ISNA(VLOOKUP($B44,'Race 3'!$A$4:$I$29,9,FALSE)),"DNC",VLOOKUP($B44,'Race 3'!$A$4:$I$29,9,FALSE))</f>
        <v>DNC</v>
      </c>
      <c r="J44" s="53">
        <f t="shared" si="53"/>
        <v>0</v>
      </c>
      <c r="K44" s="54" t="str">
        <f>IF(ISNA(VLOOKUP($B44,'Race 4'!$A$4:$I$35,9,FALSE)),"DNC",VLOOKUP($B44,'Race 4'!$A$4:$I$35,9,FALSE))</f>
        <v>DNC</v>
      </c>
      <c r="L44" s="53">
        <f t="shared" si="54"/>
        <v>0</v>
      </c>
      <c r="M44" s="54" t="str">
        <f>IF(ISNA(VLOOKUP($B44,'Race 5'!$A$4:$I$27,9,FALSE)),"DNC",VLOOKUP($B44,'Race 5'!$A$4:$I$27,9,FALSE))</f>
        <v>DNC</v>
      </c>
      <c r="N44" s="53">
        <f t="shared" si="55"/>
        <v>0</v>
      </c>
      <c r="O44" s="54" t="str">
        <f>IF(ISNA(VLOOKUP($B44,'Race 6'!$A$4:$I$35,9,FALSE)),"DNC",VLOOKUP($B44,'Race 6'!$A$4:$I$35,9,FALSE))</f>
        <v>DNC</v>
      </c>
      <c r="P44" s="53">
        <f t="shared" si="56"/>
        <v>0</v>
      </c>
      <c r="Q44" s="54" t="str">
        <f>IF(ISNA(VLOOKUP($B44,'Race 7'!$A$4:$I$28,9,FALSE)),"DNC",VLOOKUP($B44,'Race 7'!$A$4:$I$28,9,FALSE))</f>
        <v>DNC</v>
      </c>
      <c r="R44" s="53">
        <f t="shared" si="57"/>
        <v>0</v>
      </c>
      <c r="S44" s="54" t="str">
        <f>IF(ISNA(VLOOKUP($B44,'Race 8'!$A$4:$I$23,9,FALSE)),"DNC",VLOOKUP($B44,'Race 8'!$A$4:$I$23,9,FALSE))</f>
        <v>DNC</v>
      </c>
      <c r="T44" s="53">
        <f t="shared" si="58"/>
        <v>0</v>
      </c>
      <c r="U44" s="54" t="str">
        <f>IF(ISNA(VLOOKUP($B44,'Race 9'!$A$4:$I$34,9,FALSE)),"DNC",VLOOKUP($B44,'Race 9'!$A$4:$I$34,9,FALSE))</f>
        <v>DNC</v>
      </c>
      <c r="V44" s="53">
        <f t="shared" si="59"/>
        <v>0</v>
      </c>
      <c r="W44" s="54" t="str">
        <f>IF(ISNA(VLOOKUP($B44,'Race 10'!$A$5:$I$35,9,FALSE)),"DNC",VLOOKUP($B44,'Race 10'!$A$5:$I$35,9,FALSE))</f>
        <v>DNC</v>
      </c>
      <c r="X44" s="53">
        <f t="shared" si="60"/>
        <v>0</v>
      </c>
      <c r="Y44" s="55">
        <f t="shared" si="61"/>
        <v>0</v>
      </c>
      <c r="Z44" s="56">
        <f t="shared" si="62"/>
        <v>0</v>
      </c>
      <c r="AA44" s="57">
        <f t="shared" si="63"/>
        <v>23</v>
      </c>
      <c r="AB44" s="37">
        <f t="shared" si="64"/>
        <v>0</v>
      </c>
      <c r="AC44" s="37">
        <f t="shared" si="65"/>
        <v>0</v>
      </c>
      <c r="AD44" s="37">
        <f t="shared" si="66"/>
        <v>0</v>
      </c>
      <c r="AE44" s="37">
        <f t="shared" si="67"/>
        <v>0</v>
      </c>
      <c r="AF44" s="37">
        <f t="shared" si="68"/>
        <v>0</v>
      </c>
      <c r="AG44" s="37">
        <f t="shared" si="69"/>
        <v>0</v>
      </c>
      <c r="AH44" s="37">
        <f t="shared" si="70"/>
        <v>0</v>
      </c>
      <c r="AI44" s="37">
        <f t="shared" si="71"/>
        <v>0</v>
      </c>
      <c r="AJ44" s="37">
        <f t="shared" si="72"/>
        <v>0</v>
      </c>
      <c r="AK44" s="37">
        <f t="shared" si="73"/>
        <v>0</v>
      </c>
      <c r="AL44" s="37">
        <f t="shared" si="74"/>
        <v>0</v>
      </c>
    </row>
    <row r="45" spans="1:39" ht="14" hidden="1" customHeight="1">
      <c r="A45">
        <f t="shared" si="50"/>
        <v>0</v>
      </c>
      <c r="B45" s="58">
        <v>252</v>
      </c>
      <c r="C45" s="58" t="str">
        <f>VLOOKUP($B45,[1]Sheet1!$A$3:$D$92,2,FALSE)</f>
        <v>Twilight</v>
      </c>
      <c r="D45" s="59" t="str">
        <f>VLOOKUP($B45,[1]Sheet1!$A$3:$D$92,3,FALSE)</f>
        <v>T Kite</v>
      </c>
      <c r="E45" s="52" t="str">
        <f>IF(ISNA(VLOOKUP($B45,'Race 1'!$A$4:$I$24,9,FALSE)),"DNC",VLOOKUP($B45,'Race 1'!$A$4:$I$24,9,FALSE))</f>
        <v>DNC</v>
      </c>
      <c r="F45" s="53">
        <f t="shared" si="51"/>
        <v>0</v>
      </c>
      <c r="G45" s="54" t="str">
        <f>IF(ISNA(VLOOKUP($B45,'Race 2'!$A$4:$I$22,9,FALSE)),"DNC",VLOOKUP($B45,'Race 2'!$A$4:$I$22,9,FALSE))</f>
        <v>DNC</v>
      </c>
      <c r="H45" s="53">
        <f t="shared" si="52"/>
        <v>0</v>
      </c>
      <c r="I45" s="54" t="str">
        <f>IF(ISNA(VLOOKUP($B45,'Race 3'!$A$4:$I$29,9,FALSE)),"DNC",VLOOKUP($B45,'Race 3'!$A$4:$I$29,9,FALSE))</f>
        <v>DNC</v>
      </c>
      <c r="J45" s="53">
        <f t="shared" si="53"/>
        <v>0</v>
      </c>
      <c r="K45" s="54" t="str">
        <f>IF(ISNA(VLOOKUP($B45,'Race 4'!$A$4:$I$35,9,FALSE)),"DNC",VLOOKUP($B45,'Race 4'!$A$4:$I$35,9,FALSE))</f>
        <v>DNC</v>
      </c>
      <c r="L45" s="53">
        <f t="shared" si="54"/>
        <v>0</v>
      </c>
      <c r="M45" s="54" t="str">
        <f>IF(ISNA(VLOOKUP($B45,'Race 5'!$A$4:$I$27,9,FALSE)),"DNC",VLOOKUP($B45,'Race 5'!$A$4:$I$27,9,FALSE))</f>
        <v>DNC</v>
      </c>
      <c r="N45" s="53">
        <f t="shared" si="55"/>
        <v>0</v>
      </c>
      <c r="O45" s="54" t="str">
        <f>IF(ISNA(VLOOKUP($B45,'Race 6'!$A$4:$I$35,9,FALSE)),"DNC",VLOOKUP($B45,'Race 6'!$A$4:$I$35,9,FALSE))</f>
        <v>DNC</v>
      </c>
      <c r="P45" s="53">
        <f t="shared" si="56"/>
        <v>0</v>
      </c>
      <c r="Q45" s="54" t="str">
        <f>IF(ISNA(VLOOKUP($B45,'Race 7'!$A$4:$I$28,9,FALSE)),"DNC",VLOOKUP($B45,'Race 7'!$A$4:$I$28,9,FALSE))</f>
        <v>DNC</v>
      </c>
      <c r="R45" s="53">
        <f t="shared" si="57"/>
        <v>0</v>
      </c>
      <c r="S45" s="54" t="str">
        <f>IF(ISNA(VLOOKUP($B45,'Race 8'!$A$4:$I$23,9,FALSE)),"DNC",VLOOKUP($B45,'Race 8'!$A$4:$I$23,9,FALSE))</f>
        <v>DNC</v>
      </c>
      <c r="T45" s="53">
        <f t="shared" si="58"/>
        <v>0</v>
      </c>
      <c r="U45" s="54" t="str">
        <f>IF(ISNA(VLOOKUP($B45,'Race 9'!$A$4:$I$34,9,FALSE)),"DNC",VLOOKUP($B45,'Race 9'!$A$4:$I$34,9,FALSE))</f>
        <v>DNC</v>
      </c>
      <c r="V45" s="53">
        <f t="shared" si="59"/>
        <v>0</v>
      </c>
      <c r="W45" s="54" t="str">
        <f>IF(ISNA(VLOOKUP($B45,'Race 10'!$A$5:$I$35,9,FALSE)),"DNC",VLOOKUP($B45,'Race 10'!$A$5:$I$35,9,FALSE))</f>
        <v>DNC</v>
      </c>
      <c r="X45" s="53">
        <f t="shared" si="60"/>
        <v>0</v>
      </c>
      <c r="Y45" s="55">
        <f t="shared" si="61"/>
        <v>0</v>
      </c>
      <c r="Z45" s="56">
        <f t="shared" si="62"/>
        <v>0</v>
      </c>
      <c r="AA45" s="57">
        <f t="shared" si="63"/>
        <v>23</v>
      </c>
      <c r="AB45" s="37">
        <f t="shared" si="64"/>
        <v>0</v>
      </c>
      <c r="AC45" s="37">
        <f t="shared" si="65"/>
        <v>0</v>
      </c>
      <c r="AD45" s="37">
        <f t="shared" si="66"/>
        <v>0</v>
      </c>
      <c r="AE45" s="37">
        <f t="shared" si="67"/>
        <v>0</v>
      </c>
      <c r="AF45" s="37">
        <f t="shared" si="68"/>
        <v>0</v>
      </c>
      <c r="AG45" s="37">
        <f t="shared" si="69"/>
        <v>0</v>
      </c>
      <c r="AH45" s="37">
        <f t="shared" si="70"/>
        <v>0</v>
      </c>
      <c r="AI45" s="37">
        <f t="shared" si="71"/>
        <v>0</v>
      </c>
      <c r="AJ45" s="37">
        <f t="shared" si="72"/>
        <v>0</v>
      </c>
      <c r="AK45" s="37">
        <f t="shared" si="73"/>
        <v>0</v>
      </c>
      <c r="AL45" s="37">
        <f t="shared" si="74"/>
        <v>0</v>
      </c>
    </row>
    <row r="46" spans="1:39">
      <c r="A46">
        <f t="shared" si="50"/>
        <v>1</v>
      </c>
      <c r="B46" s="58">
        <v>318</v>
      </c>
      <c r="C46" s="58" t="str">
        <f>VLOOKUP($B46,[1]Sheet1!$A$3:$D$92,2,FALSE)</f>
        <v>Rain Dog</v>
      </c>
      <c r="D46" s="59" t="str">
        <f>VLOOKUP($B46,[1]Sheet1!$A$3:$D$92,3,FALSE)</f>
        <v>T Park</v>
      </c>
      <c r="E46" s="52">
        <f>IF(ISNA(VLOOKUP($B46,'Race 1'!$A$4:$I$24,9,FALSE)),"DNC",VLOOKUP($B46,'Race 1'!$A$4:$I$24,9,FALSE))</f>
        <v>11</v>
      </c>
      <c r="F46" s="53">
        <f t="shared" si="51"/>
        <v>28.571428571428573</v>
      </c>
      <c r="G46" s="54">
        <f>IF(ISNA(VLOOKUP($B46,'Race 2'!$A$4:$I$22,9,FALSE)),"DNC",VLOOKUP($B46,'Race 2'!$A$4:$I$22,9,FALSE))</f>
        <v>8</v>
      </c>
      <c r="H46" s="53">
        <f t="shared" si="52"/>
        <v>36.363636363636367</v>
      </c>
      <c r="I46" s="54">
        <f>IF(ISNA(VLOOKUP($B46,'Race 3'!$A$4:$I$29,9,FALSE)),"DNC",VLOOKUP($B46,'Race 3'!$A$4:$I$29,9,FALSE))</f>
        <v>13</v>
      </c>
      <c r="J46" s="53">
        <f t="shared" si="53"/>
        <v>25</v>
      </c>
      <c r="K46" s="54">
        <f>IF(ISNA(VLOOKUP($B46,'Race 4'!$A$4:$I$35,9,FALSE)),"DNC",VLOOKUP($B46,'Race 4'!$A$4:$I$35,9,FALSE))</f>
        <v>9</v>
      </c>
      <c r="L46" s="53">
        <f t="shared" si="54"/>
        <v>33.333333333333336</v>
      </c>
      <c r="M46" s="54">
        <f>IF(ISNA(VLOOKUP($B46,'Race 5'!$A$4:$I$27,9,FALSE)),"DNC",VLOOKUP($B46,'Race 5'!$A$4:$I$27,9,FALSE))</f>
        <v>10</v>
      </c>
      <c r="N46" s="53">
        <f t="shared" si="55"/>
        <v>30.76923076923077</v>
      </c>
      <c r="O46" s="54">
        <f>IF(ISNA(VLOOKUP($B46,'Race 6'!$A$4:$I$35,9,FALSE)),"DNC",VLOOKUP($B46,'Race 6'!$A$4:$I$35,9,FALSE))</f>
        <v>11</v>
      </c>
      <c r="P46" s="53">
        <f t="shared" si="56"/>
        <v>28.571428571428573</v>
      </c>
      <c r="Q46" s="54">
        <f>IF(ISNA(VLOOKUP($B46,'Race 7'!$A$4:$I$28,9,FALSE)),"DNC",VLOOKUP($B46,'Race 7'!$A$4:$I$28,9,FALSE))</f>
        <v>10</v>
      </c>
      <c r="R46" s="53">
        <f t="shared" si="57"/>
        <v>30.76923076923077</v>
      </c>
      <c r="S46" s="54" t="str">
        <f>IF(ISNA(VLOOKUP($B46,'Race 8'!$A$4:$I$23,9,FALSE)),"DNC",VLOOKUP($B46,'Race 8'!$A$4:$I$23,9,FALSE))</f>
        <v>DNC</v>
      </c>
      <c r="T46" s="53">
        <f t="shared" si="58"/>
        <v>0</v>
      </c>
      <c r="U46" s="54" t="str">
        <f>IF(ISNA(VLOOKUP($B46,'Race 9'!$A$4:$I$34,9,FALSE)),"DNC",VLOOKUP($B46,'Race 9'!$A$4:$I$34,9,FALSE))</f>
        <v>DNC</v>
      </c>
      <c r="V46" s="53">
        <f t="shared" si="59"/>
        <v>0</v>
      </c>
      <c r="W46" s="54" t="str">
        <f>IF(ISNA(VLOOKUP($B46,'Race 10'!$A$5:$I$35,9,FALSE)),"DNC",VLOOKUP($B46,'Race 10'!$A$5:$I$35,9,FALSE))</f>
        <v>DNC</v>
      </c>
      <c r="X46" s="53">
        <f t="shared" si="60"/>
        <v>0</v>
      </c>
      <c r="Y46" s="55">
        <f t="shared" si="61"/>
        <v>213.3782883782884</v>
      </c>
      <c r="Z46" s="56">
        <f t="shared" si="62"/>
        <v>188.3782883782884</v>
      </c>
      <c r="AA46" s="57">
        <f t="shared" si="63"/>
        <v>13</v>
      </c>
      <c r="AB46" s="37">
        <f t="shared" si="64"/>
        <v>25</v>
      </c>
      <c r="AC46" s="37">
        <f t="shared" si="65"/>
        <v>28.571428571428573</v>
      </c>
      <c r="AD46" s="37">
        <f t="shared" si="66"/>
        <v>36.363636363636367</v>
      </c>
      <c r="AE46" s="37">
        <f t="shared" si="67"/>
        <v>25</v>
      </c>
      <c r="AF46" s="37">
        <f t="shared" si="68"/>
        <v>33.333333333333336</v>
      </c>
      <c r="AG46" s="37">
        <f t="shared" si="69"/>
        <v>30.76923076923077</v>
      </c>
      <c r="AH46" s="37">
        <f t="shared" si="70"/>
        <v>28.571428571428573</v>
      </c>
      <c r="AI46" s="37">
        <f t="shared" si="71"/>
        <v>30.76923076923077</v>
      </c>
      <c r="AJ46" s="37">
        <f t="shared" si="72"/>
        <v>0</v>
      </c>
      <c r="AK46" s="37">
        <f t="shared" si="73"/>
        <v>0</v>
      </c>
      <c r="AL46" s="37">
        <f t="shared" si="74"/>
        <v>0</v>
      </c>
      <c r="AM46"/>
    </row>
    <row r="47" spans="1:39" customFormat="1">
      <c r="A47">
        <f t="shared" si="50"/>
        <v>1</v>
      </c>
      <c r="B47" s="58">
        <v>194</v>
      </c>
      <c r="C47" s="58" t="str">
        <f>VLOOKUP($B47,[1]Sheet1!$A$3:$D$92,2,FALSE)</f>
        <v>Karyn</v>
      </c>
      <c r="D47" s="59" t="str">
        <f>VLOOKUP($B47,[1]Sheet1!$A$3:$D$92,3,FALSE)</f>
        <v>Cameron Jones</v>
      </c>
      <c r="E47" s="52" t="str">
        <f>IF(ISNA(VLOOKUP($B47,'Race 1'!$A$4:$I$24,9,FALSE)),"DNC",VLOOKUP($B47,'Race 1'!$A$4:$I$24,9,FALSE))</f>
        <v>DNC</v>
      </c>
      <c r="F47" s="53">
        <f t="shared" si="51"/>
        <v>0</v>
      </c>
      <c r="G47" s="54" t="str">
        <f>IF(ISNA(VLOOKUP($B47,'Race 2'!$A$4:$I$22,9,FALSE)),"DNC",VLOOKUP($B47,'Race 2'!$A$4:$I$22,9,FALSE))</f>
        <v>DNC</v>
      </c>
      <c r="H47" s="53">
        <f t="shared" si="52"/>
        <v>0</v>
      </c>
      <c r="I47" s="54">
        <f>IF(ISNA(VLOOKUP($B47,'Race 3'!$A$4:$I$29,9,FALSE)),"DNC",VLOOKUP($B47,'Race 3'!$A$4:$I$29,9,FALSE))</f>
        <v>15</v>
      </c>
      <c r="J47" s="53">
        <f t="shared" si="53"/>
        <v>22.222222222222221</v>
      </c>
      <c r="K47" s="54">
        <f>IF(ISNA(VLOOKUP($B47,'Race 4'!$A$4:$I$35,9,FALSE)),"DNC",VLOOKUP($B47,'Race 4'!$A$4:$I$35,9,FALSE))</f>
        <v>14</v>
      </c>
      <c r="L47" s="53">
        <f t="shared" si="54"/>
        <v>23.529411764705884</v>
      </c>
      <c r="M47" s="54">
        <f>IF(ISNA(VLOOKUP($B47,'Race 5'!$A$4:$I$27,9,FALSE)),"DNC",VLOOKUP($B47,'Race 5'!$A$4:$I$27,9,FALSE))</f>
        <v>15</v>
      </c>
      <c r="N47" s="53">
        <f t="shared" si="55"/>
        <v>22.222222222222221</v>
      </c>
      <c r="O47" s="54" t="str">
        <f>IF(ISNA(VLOOKUP($B47,'Race 6'!$A$4:$I$35,9,FALSE)),"DNC",VLOOKUP($B47,'Race 6'!$A$4:$I$35,9,FALSE))</f>
        <v>dnf</v>
      </c>
      <c r="P47" s="53">
        <f t="shared" si="56"/>
        <v>19.047619047619047</v>
      </c>
      <c r="Q47" s="54">
        <f>IF(ISNA(VLOOKUP($B47,'Race 7'!$A$4:$I$28,9,FALSE)),"DNC",VLOOKUP($B47,'Race 7'!$A$4:$I$28,9,FALSE))</f>
        <v>11</v>
      </c>
      <c r="R47" s="53">
        <f t="shared" si="57"/>
        <v>28.571428571428573</v>
      </c>
      <c r="S47" s="54">
        <f>IF(ISNA(VLOOKUP($B47,'Race 8'!$A$4:$I$23,9,FALSE)),"DNC",VLOOKUP($B47,'Race 8'!$A$4:$I$23,9,FALSE))</f>
        <v>8</v>
      </c>
      <c r="T47" s="53">
        <f t="shared" si="58"/>
        <v>36.363636363636367</v>
      </c>
      <c r="U47" s="54">
        <f>IF(ISNA(VLOOKUP($B47,'Race 9'!$A$4:$I$34,9,FALSE)),"DNC",VLOOKUP($B47,'Race 9'!$A$4:$I$34,9,FALSE))</f>
        <v>11</v>
      </c>
      <c r="V47" s="53">
        <f t="shared" si="59"/>
        <v>28.571428571428573</v>
      </c>
      <c r="W47" s="54" t="str">
        <f>IF(ISNA(VLOOKUP($B47,'Race 10'!$A$5:$I$35,9,FALSE)),"DNC",VLOOKUP($B47,'Race 10'!$A$5:$I$35,9,FALSE))</f>
        <v>DNC</v>
      </c>
      <c r="X47" s="53">
        <f t="shared" si="60"/>
        <v>0</v>
      </c>
      <c r="Y47" s="55">
        <f t="shared" si="61"/>
        <v>180.52796876326289</v>
      </c>
      <c r="Z47" s="56">
        <f t="shared" si="62"/>
        <v>180.52796876326289</v>
      </c>
      <c r="AA47" s="57">
        <f t="shared" si="63"/>
        <v>14</v>
      </c>
      <c r="AB47" s="37">
        <f t="shared" si="64"/>
        <v>0</v>
      </c>
      <c r="AC47" s="37">
        <f t="shared" si="65"/>
        <v>0</v>
      </c>
      <c r="AD47" s="37">
        <f t="shared" si="66"/>
        <v>0</v>
      </c>
      <c r="AE47" s="37">
        <f t="shared" si="67"/>
        <v>22.222222222222221</v>
      </c>
      <c r="AF47" s="37">
        <f t="shared" si="68"/>
        <v>23.529411764705884</v>
      </c>
      <c r="AG47" s="37">
        <f t="shared" si="69"/>
        <v>22.222222222222221</v>
      </c>
      <c r="AH47" s="37">
        <f t="shared" si="70"/>
        <v>19.047619047619047</v>
      </c>
      <c r="AI47" s="37">
        <f t="shared" si="71"/>
        <v>28.571428571428573</v>
      </c>
      <c r="AJ47" s="37">
        <f t="shared" si="72"/>
        <v>36.363636363636367</v>
      </c>
      <c r="AK47" s="37">
        <f t="shared" si="73"/>
        <v>28.571428571428573</v>
      </c>
      <c r="AL47" s="37">
        <f t="shared" si="74"/>
        <v>0</v>
      </c>
    </row>
    <row r="48" spans="1:39">
      <c r="A48">
        <f t="shared" si="50"/>
        <v>1</v>
      </c>
      <c r="B48" s="58">
        <v>330</v>
      </c>
      <c r="C48" s="58" t="str">
        <f>VLOOKUP($B48,[1]Sheet1!$A$3:$D$92,2,FALSE)</f>
        <v>Kiwi Monogams</v>
      </c>
      <c r="D48" s="59" t="str">
        <f>VLOOKUP($B48,[1]Sheet1!$A$3:$D$92,3,FALSE)</f>
        <v>C Jones</v>
      </c>
      <c r="E48" s="52" t="str">
        <f>IF(ISNA(VLOOKUP($B48,'Race 1'!$A$4:$I$24,9,FALSE)),"DNC",VLOOKUP($B48,'Race 1'!$A$4:$I$24,9,FALSE))</f>
        <v>DNC</v>
      </c>
      <c r="F48" s="53">
        <f t="shared" si="51"/>
        <v>0</v>
      </c>
      <c r="G48" s="54" t="str">
        <f>IF(ISNA(VLOOKUP($B48,'Race 2'!$A$4:$I$22,9,FALSE)),"DNC",VLOOKUP($B48,'Race 2'!$A$4:$I$22,9,FALSE))</f>
        <v>DNC</v>
      </c>
      <c r="H48" s="53">
        <f t="shared" si="52"/>
        <v>0</v>
      </c>
      <c r="I48" s="54">
        <f>IF(ISNA(VLOOKUP($B48,'Race 3'!$A$4:$I$29,9,FALSE)),"DNC",VLOOKUP($B48,'Race 3'!$A$4:$I$29,9,FALSE))</f>
        <v>10</v>
      </c>
      <c r="J48" s="53">
        <f t="shared" si="53"/>
        <v>30.76923076923077</v>
      </c>
      <c r="K48" s="54">
        <f>IF(ISNA(VLOOKUP($B48,'Race 4'!$A$4:$I$35,9,FALSE)),"DNC",VLOOKUP($B48,'Race 4'!$A$4:$I$35,9,FALSE))</f>
        <v>13</v>
      </c>
      <c r="L48" s="53">
        <f t="shared" si="54"/>
        <v>25</v>
      </c>
      <c r="M48" s="54" t="str">
        <f>IF(ISNA(VLOOKUP($B48,'Race 5'!$A$4:$I$27,9,FALSE)),"DNC",VLOOKUP($B48,'Race 5'!$A$4:$I$27,9,FALSE))</f>
        <v>dnf</v>
      </c>
      <c r="N48" s="53">
        <f t="shared" si="55"/>
        <v>18.181818181818183</v>
      </c>
      <c r="O48" s="54" t="str">
        <f>IF(ISNA(VLOOKUP($B48,'Race 6'!$A$4:$I$35,9,FALSE)),"DNC",VLOOKUP($B48,'Race 6'!$A$4:$I$35,9,FALSE))</f>
        <v>dns</v>
      </c>
      <c r="P48" s="53">
        <f t="shared" si="56"/>
        <v>0</v>
      </c>
      <c r="Q48" s="54">
        <f>IF(ISNA(VLOOKUP($B48,'Race 7'!$A$4:$I$28,9,FALSE)),"DNC",VLOOKUP($B48,'Race 7'!$A$4:$I$28,9,FALSE))</f>
        <v>15</v>
      </c>
      <c r="R48" s="53">
        <f t="shared" si="57"/>
        <v>22.222222222222221</v>
      </c>
      <c r="S48" s="54">
        <f>IF(ISNA(VLOOKUP($B48,'Race 8'!$A$4:$I$23,9,FALSE)),"DNC",VLOOKUP($B48,'Race 8'!$A$4:$I$23,9,FALSE))</f>
        <v>9</v>
      </c>
      <c r="T48" s="53">
        <f t="shared" si="58"/>
        <v>33.333333333333336</v>
      </c>
      <c r="U48" s="54">
        <f>IF(ISNA(VLOOKUP($B48,'Race 9'!$A$4:$I$34,9,FALSE)),"DNC",VLOOKUP($B48,'Race 9'!$A$4:$I$34,9,FALSE))</f>
        <v>9</v>
      </c>
      <c r="V48" s="53">
        <f t="shared" si="59"/>
        <v>33.333333333333336</v>
      </c>
      <c r="W48" s="54" t="str">
        <f>IF(ISNA(VLOOKUP($B48,'Race 10'!$A$5:$I$35,9,FALSE)),"DNC",VLOOKUP($B48,'Race 10'!$A$5:$I$35,9,FALSE))</f>
        <v>DNC</v>
      </c>
      <c r="X48" s="53">
        <f t="shared" si="60"/>
        <v>0</v>
      </c>
      <c r="Y48" s="55">
        <f t="shared" si="61"/>
        <v>162.83993783993785</v>
      </c>
      <c r="Z48" s="56">
        <f t="shared" si="62"/>
        <v>162.83993783993785</v>
      </c>
      <c r="AA48" s="57">
        <f t="shared" si="63"/>
        <v>15</v>
      </c>
      <c r="AB48" s="37">
        <f t="shared" si="64"/>
        <v>0</v>
      </c>
      <c r="AC48" s="37">
        <f t="shared" si="65"/>
        <v>0</v>
      </c>
      <c r="AD48" s="37">
        <f t="shared" si="66"/>
        <v>0</v>
      </c>
      <c r="AE48" s="37">
        <f t="shared" si="67"/>
        <v>30.76923076923077</v>
      </c>
      <c r="AF48" s="37">
        <f t="shared" si="68"/>
        <v>25</v>
      </c>
      <c r="AG48" s="37">
        <f t="shared" si="69"/>
        <v>18.181818181818183</v>
      </c>
      <c r="AH48" s="37">
        <f t="shared" si="70"/>
        <v>0</v>
      </c>
      <c r="AI48" s="37">
        <f t="shared" si="71"/>
        <v>22.222222222222221</v>
      </c>
      <c r="AJ48" s="37">
        <f t="shared" si="72"/>
        <v>33.333333333333336</v>
      </c>
      <c r="AK48" s="37">
        <f t="shared" si="73"/>
        <v>33.333333333333336</v>
      </c>
      <c r="AL48" s="37">
        <f t="shared" si="74"/>
        <v>0</v>
      </c>
      <c r="AM48"/>
    </row>
    <row r="49" spans="1:39" ht="14" hidden="1" customHeight="1">
      <c r="A49">
        <f t="shared" si="50"/>
        <v>0</v>
      </c>
      <c r="B49" s="58">
        <v>301</v>
      </c>
      <c r="C49" s="58" t="str">
        <f>VLOOKUP($B49,[1]Sheet1!$A$3:$D$92,2,FALSE)</f>
        <v>Vave</v>
      </c>
      <c r="D49" s="59" t="str">
        <f>VLOOKUP($B49,[1]Sheet1!$A$3:$D$92,3,FALSE)</f>
        <v>T Riley</v>
      </c>
      <c r="E49" s="52" t="str">
        <f>IF(ISNA(VLOOKUP($B49,'Race 1'!$A$4:$I$24,9,FALSE)),"DNC",VLOOKUP($B49,'Race 1'!$A$4:$I$24,9,FALSE))</f>
        <v>DNC</v>
      </c>
      <c r="F49" s="53">
        <f t="shared" si="51"/>
        <v>0</v>
      </c>
      <c r="G49" s="54" t="str">
        <f>IF(ISNA(VLOOKUP($B49,'Race 2'!$A$4:$I$22,9,FALSE)),"DNC",VLOOKUP($B49,'Race 2'!$A$4:$I$22,9,FALSE))</f>
        <v>DNC</v>
      </c>
      <c r="H49" s="53">
        <f t="shared" si="52"/>
        <v>0</v>
      </c>
      <c r="I49" s="54" t="str">
        <f>IF(ISNA(VLOOKUP($B49,'Race 3'!$A$4:$I$29,9,FALSE)),"DNC",VLOOKUP($B49,'Race 3'!$A$4:$I$29,9,FALSE))</f>
        <v>DNC</v>
      </c>
      <c r="J49" s="53">
        <f t="shared" si="53"/>
        <v>0</v>
      </c>
      <c r="K49" s="54" t="str">
        <f>IF(ISNA(VLOOKUP($B49,'Race 4'!$A$4:$I$35,9,FALSE)),"DNC",VLOOKUP($B49,'Race 4'!$A$4:$I$35,9,FALSE))</f>
        <v>DNC</v>
      </c>
      <c r="L49" s="53">
        <f t="shared" si="54"/>
        <v>0</v>
      </c>
      <c r="M49" s="54" t="str">
        <f>IF(ISNA(VLOOKUP($B49,'Race 5'!$A$4:$I$27,9,FALSE)),"DNC",VLOOKUP($B49,'Race 5'!$A$4:$I$27,9,FALSE))</f>
        <v>DNC</v>
      </c>
      <c r="N49" s="53">
        <f t="shared" si="55"/>
        <v>0</v>
      </c>
      <c r="O49" s="54" t="str">
        <f>IF(ISNA(VLOOKUP($B49,'Race 6'!$A$4:$I$35,9,FALSE)),"DNC",VLOOKUP($B49,'Race 6'!$A$4:$I$35,9,FALSE))</f>
        <v>DNC</v>
      </c>
      <c r="P49" s="53">
        <f t="shared" si="56"/>
        <v>0</v>
      </c>
      <c r="Q49" s="54" t="str">
        <f>IF(ISNA(VLOOKUP($B49,'Race 7'!$A$4:$I$28,9,FALSE)),"DNC",VLOOKUP($B49,'Race 7'!$A$4:$I$28,9,FALSE))</f>
        <v>DNC</v>
      </c>
      <c r="R49" s="53">
        <f t="shared" si="57"/>
        <v>0</v>
      </c>
      <c r="S49" s="54" t="str">
        <f>IF(ISNA(VLOOKUP($B49,'Race 8'!$A$4:$I$23,9,FALSE)),"DNC",VLOOKUP($B49,'Race 8'!$A$4:$I$23,9,FALSE))</f>
        <v>DNC</v>
      </c>
      <c r="T49" s="53">
        <f t="shared" si="58"/>
        <v>0</v>
      </c>
      <c r="U49" s="54" t="str">
        <f>IF(ISNA(VLOOKUP($B49,'Race 9'!$A$4:$I$34,9,FALSE)),"DNC",VLOOKUP($B49,'Race 9'!$A$4:$I$34,9,FALSE))</f>
        <v>DNC</v>
      </c>
      <c r="V49" s="53">
        <f t="shared" si="59"/>
        <v>0</v>
      </c>
      <c r="W49" s="54" t="str">
        <f>IF(ISNA(VLOOKUP($B49,'Race 10'!$A$5:$I$35,9,FALSE)),"DNC",VLOOKUP($B49,'Race 10'!$A$5:$I$35,9,FALSE))</f>
        <v>DNC</v>
      </c>
      <c r="X49" s="53">
        <f t="shared" si="60"/>
        <v>0</v>
      </c>
      <c r="Y49" s="55">
        <f t="shared" si="61"/>
        <v>0</v>
      </c>
      <c r="Z49" s="56">
        <f t="shared" si="62"/>
        <v>0</v>
      </c>
      <c r="AA49" s="57">
        <f t="shared" si="63"/>
        <v>23</v>
      </c>
      <c r="AB49" s="37">
        <f t="shared" si="64"/>
        <v>0</v>
      </c>
      <c r="AC49" s="37">
        <f t="shared" si="65"/>
        <v>0</v>
      </c>
      <c r="AD49" s="37">
        <f t="shared" si="66"/>
        <v>0</v>
      </c>
      <c r="AE49" s="37">
        <f t="shared" si="67"/>
        <v>0</v>
      </c>
      <c r="AF49" s="37">
        <f t="shared" si="68"/>
        <v>0</v>
      </c>
      <c r="AG49" s="37">
        <f t="shared" si="69"/>
        <v>0</v>
      </c>
      <c r="AH49" s="37">
        <f t="shared" si="70"/>
        <v>0</v>
      </c>
      <c r="AI49" s="37">
        <f t="shared" si="71"/>
        <v>0</v>
      </c>
      <c r="AJ49" s="37">
        <f t="shared" si="72"/>
        <v>0</v>
      </c>
      <c r="AK49" s="37">
        <f t="shared" si="73"/>
        <v>0</v>
      </c>
      <c r="AL49" s="37">
        <f t="shared" si="74"/>
        <v>0</v>
      </c>
    </row>
    <row r="50" spans="1:39">
      <c r="A50">
        <f t="shared" si="50"/>
        <v>1</v>
      </c>
      <c r="B50" s="58">
        <v>324</v>
      </c>
      <c r="C50" s="58" t="str">
        <f>VLOOKUP($B50,[1]Sheet1!$A$3:$D$92,2,FALSE)</f>
        <v>Bonnie</v>
      </c>
      <c r="D50" s="59" t="str">
        <f>VLOOKUP($B50,[1]Sheet1!$A$3:$D$92,3,FALSE)</f>
        <v>R King</v>
      </c>
      <c r="E50" s="52" t="str">
        <f>IF(ISNA(VLOOKUP($B50,'Race 1'!$A$4:$I$24,9,FALSE)),"DNC",VLOOKUP($B50,'Race 1'!$A$4:$I$24,9,FALSE))</f>
        <v>DNC</v>
      </c>
      <c r="F50" s="53">
        <f t="shared" si="51"/>
        <v>0</v>
      </c>
      <c r="G50" s="54" t="str">
        <f>IF(ISNA(VLOOKUP($B50,'Race 2'!$A$4:$I$22,9,FALSE)),"DNC",VLOOKUP($B50,'Race 2'!$A$4:$I$22,9,FALSE))</f>
        <v>DNC</v>
      </c>
      <c r="H50" s="53">
        <f t="shared" si="52"/>
        <v>0</v>
      </c>
      <c r="I50" s="54">
        <f>IF(ISNA(VLOOKUP($B50,'Race 3'!$A$4:$I$29,9,FALSE)),"DNC",VLOOKUP($B50,'Race 3'!$A$4:$I$29,9,FALSE))</f>
        <v>11</v>
      </c>
      <c r="J50" s="53">
        <f t="shared" si="53"/>
        <v>28.571428571428573</v>
      </c>
      <c r="K50" s="54">
        <f>IF(ISNA(VLOOKUP($B50,'Race 4'!$A$4:$I$35,9,FALSE)),"DNC",VLOOKUP($B50,'Race 4'!$A$4:$I$35,9,FALSE))</f>
        <v>11</v>
      </c>
      <c r="L50" s="53">
        <f t="shared" si="54"/>
        <v>28.571428571428573</v>
      </c>
      <c r="M50" s="54">
        <f>IF(ISNA(VLOOKUP($B50,'Race 5'!$A$4:$I$27,9,FALSE)),"DNC",VLOOKUP($B50,'Race 5'!$A$4:$I$27,9,FALSE))</f>
        <v>7</v>
      </c>
      <c r="N50" s="53">
        <f t="shared" si="55"/>
        <v>40</v>
      </c>
      <c r="O50" s="54">
        <f>IF(ISNA(VLOOKUP($B50,'Race 6'!$A$4:$I$35,9,FALSE)),"DNC",VLOOKUP($B50,'Race 6'!$A$4:$I$35,9,FALSE))</f>
        <v>10</v>
      </c>
      <c r="P50" s="53">
        <f t="shared" si="56"/>
        <v>30.76923076923077</v>
      </c>
      <c r="Q50" s="54" t="str">
        <f>IF(ISNA(VLOOKUP($B50,'Race 7'!$A$4:$I$28,9,FALSE)),"DNC",VLOOKUP($B50,'Race 7'!$A$4:$I$28,9,FALSE))</f>
        <v>DNC</v>
      </c>
      <c r="R50" s="53">
        <f t="shared" si="57"/>
        <v>0</v>
      </c>
      <c r="S50" s="54" t="str">
        <f>IF(ISNA(VLOOKUP($B50,'Race 8'!$A$4:$I$23,9,FALSE)),"DNC",VLOOKUP($B50,'Race 8'!$A$4:$I$23,9,FALSE))</f>
        <v>DNC</v>
      </c>
      <c r="T50" s="53">
        <f t="shared" si="58"/>
        <v>0</v>
      </c>
      <c r="U50" s="54" t="str">
        <f>IF(ISNA(VLOOKUP($B50,'Race 9'!$A$4:$I$34,9,FALSE)),"DNC",VLOOKUP($B50,'Race 9'!$A$4:$I$34,9,FALSE))</f>
        <v>DNC</v>
      </c>
      <c r="V50" s="53">
        <f t="shared" si="59"/>
        <v>0</v>
      </c>
      <c r="W50" s="54" t="str">
        <f>IF(ISNA(VLOOKUP($B50,'Race 10'!$A$5:$I$35,9,FALSE)),"DNC",VLOOKUP($B50,'Race 10'!$A$5:$I$35,9,FALSE))</f>
        <v>DNC</v>
      </c>
      <c r="X50" s="53">
        <f t="shared" si="60"/>
        <v>0</v>
      </c>
      <c r="Y50" s="55">
        <f t="shared" si="61"/>
        <v>127.91208791208791</v>
      </c>
      <c r="Z50" s="56">
        <f t="shared" si="62"/>
        <v>127.91208791208791</v>
      </c>
      <c r="AA50" s="57">
        <f t="shared" si="63"/>
        <v>16</v>
      </c>
      <c r="AB50" s="37">
        <f t="shared" si="64"/>
        <v>0</v>
      </c>
      <c r="AC50" s="37">
        <f t="shared" si="65"/>
        <v>0</v>
      </c>
      <c r="AD50" s="37">
        <f t="shared" si="66"/>
        <v>0</v>
      </c>
      <c r="AE50" s="37">
        <f t="shared" si="67"/>
        <v>28.571428571428573</v>
      </c>
      <c r="AF50" s="37">
        <f t="shared" si="68"/>
        <v>28.571428571428573</v>
      </c>
      <c r="AG50" s="37">
        <f t="shared" si="69"/>
        <v>40</v>
      </c>
      <c r="AH50" s="37">
        <f t="shared" si="70"/>
        <v>30.76923076923077</v>
      </c>
      <c r="AI50" s="37">
        <f t="shared" si="71"/>
        <v>0</v>
      </c>
      <c r="AJ50" s="37">
        <f t="shared" si="72"/>
        <v>0</v>
      </c>
      <c r="AK50" s="37">
        <f t="shared" si="73"/>
        <v>0</v>
      </c>
      <c r="AL50" s="37">
        <f t="shared" si="74"/>
        <v>0</v>
      </c>
      <c r="AM50"/>
    </row>
    <row r="51" spans="1:39" ht="14" hidden="1" customHeight="1">
      <c r="A51">
        <f t="shared" si="50"/>
        <v>0</v>
      </c>
      <c r="B51" s="58">
        <v>314</v>
      </c>
      <c r="C51" s="58" t="str">
        <f>VLOOKUP($B51,[1]Sheet1!$A$3:$D$92,2,FALSE)</f>
        <v>Chortle</v>
      </c>
      <c r="D51" s="59" t="str">
        <f>VLOOKUP($B51,[1]Sheet1!$A$3:$D$92,3,FALSE)</f>
        <v>G McKenzie</v>
      </c>
      <c r="E51" s="52" t="str">
        <f>IF(ISNA(VLOOKUP($B51,'Race 1'!$A$4:$I$24,9,FALSE)),"DNC",VLOOKUP($B51,'Race 1'!$A$4:$I$24,9,FALSE))</f>
        <v>DNC</v>
      </c>
      <c r="F51" s="53">
        <f t="shared" si="51"/>
        <v>0</v>
      </c>
      <c r="G51" s="54" t="str">
        <f>IF(ISNA(VLOOKUP($B51,'Race 2'!$A$4:$I$22,9,FALSE)),"DNC",VLOOKUP($B51,'Race 2'!$A$4:$I$22,9,FALSE))</f>
        <v>DNC</v>
      </c>
      <c r="H51" s="53">
        <f t="shared" si="52"/>
        <v>0</v>
      </c>
      <c r="I51" s="54" t="str">
        <f>IF(ISNA(VLOOKUP($B51,'Race 3'!$A$4:$I$29,9,FALSE)),"DNC",VLOOKUP($B51,'Race 3'!$A$4:$I$29,9,FALSE))</f>
        <v>DNC</v>
      </c>
      <c r="J51" s="53">
        <f t="shared" si="53"/>
        <v>0</v>
      </c>
      <c r="K51" s="54" t="str">
        <f>IF(ISNA(VLOOKUP($B51,'Race 4'!$A$4:$I$35,9,FALSE)),"DNC",VLOOKUP($B51,'Race 4'!$A$4:$I$35,9,FALSE))</f>
        <v>DNC</v>
      </c>
      <c r="L51" s="53">
        <f t="shared" si="54"/>
        <v>0</v>
      </c>
      <c r="M51" s="54" t="str">
        <f>IF(ISNA(VLOOKUP($B51,'Race 5'!$A$4:$I$27,9,FALSE)),"DNC",VLOOKUP($B51,'Race 5'!$A$4:$I$27,9,FALSE))</f>
        <v>DNC</v>
      </c>
      <c r="N51" s="53">
        <f t="shared" si="55"/>
        <v>0</v>
      </c>
      <c r="O51" s="54" t="str">
        <f>IF(ISNA(VLOOKUP($B51,'Race 6'!$A$4:$I$35,9,FALSE)),"DNC",VLOOKUP($B51,'Race 6'!$A$4:$I$35,9,FALSE))</f>
        <v>DNC</v>
      </c>
      <c r="P51" s="53">
        <f t="shared" si="56"/>
        <v>0</v>
      </c>
      <c r="Q51" s="54" t="str">
        <f>IF(ISNA(VLOOKUP($B51,'Race 7'!$A$4:$I$28,9,FALSE)),"DNC",VLOOKUP($B51,'Race 7'!$A$4:$I$28,9,FALSE))</f>
        <v>DNC</v>
      </c>
      <c r="R51" s="53">
        <f t="shared" si="57"/>
        <v>0</v>
      </c>
      <c r="S51" s="54" t="str">
        <f>IF(ISNA(VLOOKUP($B51,'Race 8'!$A$4:$I$23,9,FALSE)),"DNC",VLOOKUP($B51,'Race 8'!$A$4:$I$23,9,FALSE))</f>
        <v>DNC</v>
      </c>
      <c r="T51" s="53">
        <f t="shared" si="58"/>
        <v>0</v>
      </c>
      <c r="U51" s="54" t="str">
        <f>IF(ISNA(VLOOKUP($B51,'Race 9'!$A$4:$I$34,9,FALSE)),"DNC",VLOOKUP($B51,'Race 9'!$A$4:$I$34,9,FALSE))</f>
        <v>DNC</v>
      </c>
      <c r="V51" s="53">
        <f t="shared" si="59"/>
        <v>0</v>
      </c>
      <c r="W51" s="54" t="str">
        <f>IF(ISNA(VLOOKUP($B51,'Race 10'!$A$5:$I$35,9,FALSE)),"DNC",VLOOKUP($B51,'Race 10'!$A$5:$I$35,9,FALSE))</f>
        <v>DNC</v>
      </c>
      <c r="X51" s="53">
        <f t="shared" si="60"/>
        <v>0</v>
      </c>
      <c r="Y51" s="55">
        <f t="shared" si="61"/>
        <v>0</v>
      </c>
      <c r="Z51" s="56">
        <f t="shared" si="62"/>
        <v>0</v>
      </c>
      <c r="AA51" s="57">
        <f t="shared" si="63"/>
        <v>23</v>
      </c>
      <c r="AB51" s="37">
        <f t="shared" si="64"/>
        <v>0</v>
      </c>
      <c r="AC51" s="37">
        <f t="shared" si="65"/>
        <v>0</v>
      </c>
      <c r="AD51" s="37">
        <f t="shared" si="66"/>
        <v>0</v>
      </c>
      <c r="AE51" s="37">
        <f t="shared" si="67"/>
        <v>0</v>
      </c>
      <c r="AF51" s="37">
        <f t="shared" si="68"/>
        <v>0</v>
      </c>
      <c r="AG51" s="37">
        <f t="shared" si="69"/>
        <v>0</v>
      </c>
      <c r="AH51" s="37">
        <f t="shared" si="70"/>
        <v>0</v>
      </c>
      <c r="AI51" s="37">
        <f t="shared" si="71"/>
        <v>0</v>
      </c>
      <c r="AJ51" s="37">
        <f t="shared" si="72"/>
        <v>0</v>
      </c>
      <c r="AK51" s="37">
        <f t="shared" si="73"/>
        <v>0</v>
      </c>
      <c r="AL51" s="37">
        <f t="shared" si="74"/>
        <v>0</v>
      </c>
      <c r="AM51" s="60"/>
    </row>
    <row r="52" spans="1:39" customFormat="1" ht="14" hidden="1" customHeight="1">
      <c r="A52">
        <f t="shared" si="50"/>
        <v>0</v>
      </c>
      <c r="B52" s="58">
        <v>316</v>
      </c>
      <c r="C52" s="58" t="str">
        <f>VLOOKUP($B52,[1]Sheet1!$A$3:$D$92,2,FALSE)</f>
        <v>Red Hot Prawn</v>
      </c>
      <c r="D52" s="59" t="str">
        <f>VLOOKUP($B52,[1]Sheet1!$A$3:$D$92,3,FALSE)</f>
        <v>T Ornsby</v>
      </c>
      <c r="E52" s="52" t="str">
        <f>IF(ISNA(VLOOKUP($B52,'Race 1'!$A$4:$I$24,9,FALSE)),"DNC",VLOOKUP($B52,'Race 1'!$A$4:$I$24,9,FALSE))</f>
        <v>DNC</v>
      </c>
      <c r="F52" s="53">
        <f t="shared" si="51"/>
        <v>0</v>
      </c>
      <c r="G52" s="54" t="str">
        <f>IF(ISNA(VLOOKUP($B52,'Race 2'!$A$4:$I$22,9,FALSE)),"DNC",VLOOKUP($B52,'Race 2'!$A$4:$I$22,9,FALSE))</f>
        <v>DNC</v>
      </c>
      <c r="H52" s="53">
        <f t="shared" si="52"/>
        <v>0</v>
      </c>
      <c r="I52" s="54" t="str">
        <f>IF(ISNA(VLOOKUP($B52,'Race 3'!$A$4:$I$29,9,FALSE)),"DNC",VLOOKUP($B52,'Race 3'!$A$4:$I$29,9,FALSE))</f>
        <v>DNC</v>
      </c>
      <c r="J52" s="53">
        <f t="shared" si="53"/>
        <v>0</v>
      </c>
      <c r="K52" s="54" t="str">
        <f>IF(ISNA(VLOOKUP($B52,'Race 4'!$A$4:$I$35,9,FALSE)),"DNC",VLOOKUP($B52,'Race 4'!$A$4:$I$35,9,FALSE))</f>
        <v>DNC</v>
      </c>
      <c r="L52" s="53">
        <f t="shared" si="54"/>
        <v>0</v>
      </c>
      <c r="M52" s="54" t="str">
        <f>IF(ISNA(VLOOKUP($B52,'Race 5'!$A$4:$I$27,9,FALSE)),"DNC",VLOOKUP($B52,'Race 5'!$A$4:$I$27,9,FALSE))</f>
        <v>DNC</v>
      </c>
      <c r="N52" s="53">
        <f t="shared" si="55"/>
        <v>0</v>
      </c>
      <c r="O52" s="54" t="str">
        <f>IF(ISNA(VLOOKUP($B52,'Race 6'!$A$4:$I$35,9,FALSE)),"DNC",VLOOKUP($B52,'Race 6'!$A$4:$I$35,9,FALSE))</f>
        <v>DNC</v>
      </c>
      <c r="P52" s="53">
        <f t="shared" si="56"/>
        <v>0</v>
      </c>
      <c r="Q52" s="54" t="str">
        <f>IF(ISNA(VLOOKUP($B52,'Race 7'!$A$4:$I$28,9,FALSE)),"DNC",VLOOKUP($B52,'Race 7'!$A$4:$I$28,9,FALSE))</f>
        <v>DNC</v>
      </c>
      <c r="R52" s="53">
        <f t="shared" si="57"/>
        <v>0</v>
      </c>
      <c r="S52" s="54" t="str">
        <f>IF(ISNA(VLOOKUP($B52,'Race 8'!$A$4:$I$23,9,FALSE)),"DNC",VLOOKUP($B52,'Race 8'!$A$4:$I$23,9,FALSE))</f>
        <v>DNC</v>
      </c>
      <c r="T52" s="53">
        <f t="shared" si="58"/>
        <v>0</v>
      </c>
      <c r="U52" s="54" t="str">
        <f>IF(ISNA(VLOOKUP($B52,'Race 9'!$A$4:$I$34,9,FALSE)),"DNC",VLOOKUP($B52,'Race 9'!$A$4:$I$34,9,FALSE))</f>
        <v>DNC</v>
      </c>
      <c r="V52" s="53">
        <f t="shared" si="59"/>
        <v>0</v>
      </c>
      <c r="W52" s="54" t="str">
        <f>IF(ISNA(VLOOKUP($B52,'Race 10'!$A$5:$I$35,9,FALSE)),"DNC",VLOOKUP($B52,'Race 10'!$A$5:$I$35,9,FALSE))</f>
        <v>DNC</v>
      </c>
      <c r="X52" s="53">
        <f t="shared" si="60"/>
        <v>0</v>
      </c>
      <c r="Y52" s="55">
        <f t="shared" si="61"/>
        <v>0</v>
      </c>
      <c r="Z52" s="56">
        <f t="shared" si="62"/>
        <v>0</v>
      </c>
      <c r="AA52" s="57">
        <f t="shared" si="63"/>
        <v>23</v>
      </c>
      <c r="AB52" s="37">
        <f t="shared" si="64"/>
        <v>0</v>
      </c>
      <c r="AC52" s="37">
        <f t="shared" si="65"/>
        <v>0</v>
      </c>
      <c r="AD52" s="37">
        <f t="shared" si="66"/>
        <v>0</v>
      </c>
      <c r="AE52" s="37">
        <f t="shared" si="67"/>
        <v>0</v>
      </c>
      <c r="AF52" s="37">
        <f t="shared" si="68"/>
        <v>0</v>
      </c>
      <c r="AG52" s="37">
        <f t="shared" si="69"/>
        <v>0</v>
      </c>
      <c r="AH52" s="37">
        <f t="shared" si="70"/>
        <v>0</v>
      </c>
      <c r="AI52" s="37">
        <f t="shared" si="71"/>
        <v>0</v>
      </c>
      <c r="AJ52" s="37">
        <f t="shared" si="72"/>
        <v>0</v>
      </c>
      <c r="AK52" s="37">
        <f t="shared" si="73"/>
        <v>0</v>
      </c>
      <c r="AL52" s="37">
        <f t="shared" si="74"/>
        <v>0</v>
      </c>
    </row>
    <row r="53" spans="1:39" customFormat="1" ht="14" hidden="1" customHeight="1">
      <c r="A53">
        <f t="shared" si="50"/>
        <v>0</v>
      </c>
      <c r="B53" s="58">
        <v>317</v>
      </c>
      <c r="C53" s="58" t="str">
        <f>VLOOKUP($B53,[1]Sheet1!$A$3:$D$92,2,FALSE)</f>
        <v>Jiffy</v>
      </c>
      <c r="D53" s="59" t="str">
        <f>VLOOKUP($B53,[1]Sheet1!$A$3:$D$92,3,FALSE)</f>
        <v>M Hay</v>
      </c>
      <c r="E53" s="52" t="str">
        <f>IF(ISNA(VLOOKUP($B53,'Race 1'!$A$4:$I$24,9,FALSE)),"DNC",VLOOKUP($B53,'Race 1'!$A$4:$I$24,9,FALSE))</f>
        <v>DNC</v>
      </c>
      <c r="F53" s="53">
        <f t="shared" si="51"/>
        <v>0</v>
      </c>
      <c r="G53" s="54" t="str">
        <f>IF(ISNA(VLOOKUP($B53,'Race 2'!$A$4:$I$22,9,FALSE)),"DNC",VLOOKUP($B53,'Race 2'!$A$4:$I$22,9,FALSE))</f>
        <v>DNC</v>
      </c>
      <c r="H53" s="53">
        <f t="shared" si="52"/>
        <v>0</v>
      </c>
      <c r="I53" s="54" t="str">
        <f>IF(ISNA(VLOOKUP($B53,'Race 3'!$A$4:$I$29,9,FALSE)),"DNC",VLOOKUP($B53,'Race 3'!$A$4:$I$29,9,FALSE))</f>
        <v>DNC</v>
      </c>
      <c r="J53" s="53">
        <f t="shared" si="53"/>
        <v>0</v>
      </c>
      <c r="K53" s="54" t="str">
        <f>IF(ISNA(VLOOKUP($B53,'Race 4'!$A$4:$I$35,9,FALSE)),"DNC",VLOOKUP($B53,'Race 4'!$A$4:$I$35,9,FALSE))</f>
        <v>DNC</v>
      </c>
      <c r="L53" s="53">
        <f t="shared" si="54"/>
        <v>0</v>
      </c>
      <c r="M53" s="54" t="str">
        <f>IF(ISNA(VLOOKUP($B53,'Race 5'!$A$4:$I$27,9,FALSE)),"DNC",VLOOKUP($B53,'Race 5'!$A$4:$I$27,9,FALSE))</f>
        <v>DNC</v>
      </c>
      <c r="N53" s="53">
        <f t="shared" si="55"/>
        <v>0</v>
      </c>
      <c r="O53" s="54" t="str">
        <f>IF(ISNA(VLOOKUP($B53,'Race 6'!$A$4:$I$35,9,FALSE)),"DNC",VLOOKUP($B53,'Race 6'!$A$4:$I$35,9,FALSE))</f>
        <v>DNC</v>
      </c>
      <c r="P53" s="53">
        <f t="shared" si="56"/>
        <v>0</v>
      </c>
      <c r="Q53" s="54" t="str">
        <f>IF(ISNA(VLOOKUP($B53,'Race 7'!$A$4:$I$28,9,FALSE)),"DNC",VLOOKUP($B53,'Race 7'!$A$4:$I$28,9,FALSE))</f>
        <v>DNC</v>
      </c>
      <c r="R53" s="53">
        <f t="shared" si="57"/>
        <v>0</v>
      </c>
      <c r="S53" s="54" t="str">
        <f>IF(ISNA(VLOOKUP($B53,'Race 8'!$A$4:$I$23,9,FALSE)),"DNC",VLOOKUP($B53,'Race 8'!$A$4:$I$23,9,FALSE))</f>
        <v>DNC</v>
      </c>
      <c r="T53" s="53">
        <f t="shared" si="58"/>
        <v>0</v>
      </c>
      <c r="U53" s="54" t="str">
        <f>IF(ISNA(VLOOKUP($B53,'Race 9'!$A$4:$I$34,9,FALSE)),"DNC",VLOOKUP($B53,'Race 9'!$A$4:$I$34,9,FALSE))</f>
        <v>DNC</v>
      </c>
      <c r="V53" s="53">
        <f t="shared" si="59"/>
        <v>0</v>
      </c>
      <c r="W53" s="54" t="str">
        <f>IF(ISNA(VLOOKUP($B53,'Race 10'!$A$5:$I$35,9,FALSE)),"DNC",VLOOKUP($B53,'Race 10'!$A$5:$I$35,9,FALSE))</f>
        <v>DNC</v>
      </c>
      <c r="X53" s="53">
        <f t="shared" si="60"/>
        <v>0</v>
      </c>
      <c r="Y53" s="55">
        <f t="shared" si="61"/>
        <v>0</v>
      </c>
      <c r="Z53" s="56">
        <f t="shared" si="62"/>
        <v>0</v>
      </c>
      <c r="AA53" s="57">
        <f t="shared" si="63"/>
        <v>23</v>
      </c>
      <c r="AB53" s="37">
        <f t="shared" si="64"/>
        <v>0</v>
      </c>
      <c r="AC53" s="37">
        <f t="shared" si="65"/>
        <v>0</v>
      </c>
      <c r="AD53" s="37">
        <f t="shared" si="66"/>
        <v>0</v>
      </c>
      <c r="AE53" s="37">
        <f t="shared" si="67"/>
        <v>0</v>
      </c>
      <c r="AF53" s="37">
        <f t="shared" si="68"/>
        <v>0</v>
      </c>
      <c r="AG53" s="37">
        <f t="shared" si="69"/>
        <v>0</v>
      </c>
      <c r="AH53" s="37">
        <f t="shared" si="70"/>
        <v>0</v>
      </c>
      <c r="AI53" s="37">
        <f t="shared" si="71"/>
        <v>0</v>
      </c>
      <c r="AJ53" s="37">
        <f t="shared" si="72"/>
        <v>0</v>
      </c>
      <c r="AK53" s="37">
        <f t="shared" si="73"/>
        <v>0</v>
      </c>
      <c r="AL53" s="37">
        <f t="shared" si="74"/>
        <v>0</v>
      </c>
    </row>
    <row r="54" spans="1:39" customFormat="1">
      <c r="A54">
        <f t="shared" si="50"/>
        <v>1</v>
      </c>
      <c r="B54" s="58">
        <v>39</v>
      </c>
      <c r="C54" s="58" t="str">
        <f>VLOOKUP($B54,[1]Sheet1!$A$3:$D$92,2,FALSE)</f>
        <v>Windbag II</v>
      </c>
      <c r="D54" s="59" t="s">
        <v>48</v>
      </c>
      <c r="E54" s="52">
        <f>IF(ISNA(VLOOKUP($B54,'Race 1'!$A$4:$I$24,9,FALSE)),"DNC",VLOOKUP($B54,'Race 1'!$A$4:$I$24,9,FALSE))</f>
        <v>13</v>
      </c>
      <c r="F54" s="53">
        <f t="shared" si="51"/>
        <v>25</v>
      </c>
      <c r="G54" s="54" t="str">
        <f>IF(ISNA(VLOOKUP($B54,'Race 2'!$A$4:$I$22,9,FALSE)),"DNC",VLOOKUP($B54,'Race 2'!$A$4:$I$22,9,FALSE))</f>
        <v>DNF</v>
      </c>
      <c r="H54" s="53">
        <f t="shared" si="52"/>
        <v>23.529411764705884</v>
      </c>
      <c r="I54" s="54" t="str">
        <f>IF(ISNA(VLOOKUP($B54,'Race 3'!$A$4:$I$29,9,FALSE)),"DNC",VLOOKUP($B54,'Race 3'!$A$4:$I$29,9,FALSE))</f>
        <v>DNC</v>
      </c>
      <c r="J54" s="53">
        <f t="shared" si="53"/>
        <v>0</v>
      </c>
      <c r="K54" s="54" t="str">
        <f>IF(ISNA(VLOOKUP($B54,'Race 4'!$A$4:$I$35,9,FALSE)),"DNC",VLOOKUP($B54,'Race 4'!$A$4:$I$35,9,FALSE))</f>
        <v>DNC</v>
      </c>
      <c r="L54" s="53">
        <f t="shared" si="54"/>
        <v>0</v>
      </c>
      <c r="M54" s="54">
        <f>IF(ISNA(VLOOKUP($B54,'Race 5'!$A$4:$I$27,9,FALSE)),"DNC",VLOOKUP($B54,'Race 5'!$A$4:$I$27,9,FALSE))</f>
        <v>13</v>
      </c>
      <c r="N54" s="53">
        <f t="shared" si="55"/>
        <v>25</v>
      </c>
      <c r="O54" s="54">
        <f>IF(ISNA(VLOOKUP($B54,'Race 6'!$A$4:$I$35,9,FALSE)),"DNC",VLOOKUP($B54,'Race 6'!$A$4:$I$35,9,FALSE))</f>
        <v>14</v>
      </c>
      <c r="P54" s="53">
        <f t="shared" si="56"/>
        <v>23.529411764705884</v>
      </c>
      <c r="Q54" s="54">
        <f>IF(ISNA(VLOOKUP($B54,'Race 7'!$A$4:$I$28,9,FALSE)),"DNC",VLOOKUP($B54,'Race 7'!$A$4:$I$28,9,FALSE))</f>
        <v>13</v>
      </c>
      <c r="R54" s="53">
        <f t="shared" si="57"/>
        <v>25</v>
      </c>
      <c r="S54" s="54" t="str">
        <f>IF(ISNA(VLOOKUP($B54,'Race 8'!$A$4:$I$23,9,FALSE)),"DNC",VLOOKUP($B54,'Race 8'!$A$4:$I$23,9,FALSE))</f>
        <v>DNC</v>
      </c>
      <c r="T54" s="53">
        <f t="shared" si="58"/>
        <v>0</v>
      </c>
      <c r="U54" s="54" t="str">
        <f>IF(ISNA(VLOOKUP($B54,'Race 9'!$A$4:$I$34,9,FALSE)),"DNC",VLOOKUP($B54,'Race 9'!$A$4:$I$34,9,FALSE))</f>
        <v>DNC</v>
      </c>
      <c r="V54" s="53">
        <f t="shared" si="59"/>
        <v>0</v>
      </c>
      <c r="W54" s="54" t="str">
        <f>IF(ISNA(VLOOKUP($B54,'Race 10'!$A$5:$I$35,9,FALSE)),"DNC",VLOOKUP($B54,'Race 10'!$A$5:$I$35,9,FALSE))</f>
        <v>DNC</v>
      </c>
      <c r="X54" s="53">
        <f t="shared" si="60"/>
        <v>0</v>
      </c>
      <c r="Y54" s="55">
        <f t="shared" si="61"/>
        <v>122.05882352941177</v>
      </c>
      <c r="Z54" s="56">
        <f t="shared" si="62"/>
        <v>122.05882352941177</v>
      </c>
      <c r="AA54" s="57">
        <f t="shared" si="63"/>
        <v>17</v>
      </c>
      <c r="AB54" s="37">
        <f t="shared" si="64"/>
        <v>0</v>
      </c>
      <c r="AC54" s="37">
        <f t="shared" si="65"/>
        <v>25</v>
      </c>
      <c r="AD54" s="37">
        <f t="shared" si="66"/>
        <v>23.529411764705884</v>
      </c>
      <c r="AE54" s="37">
        <f t="shared" si="67"/>
        <v>0</v>
      </c>
      <c r="AF54" s="37">
        <f t="shared" si="68"/>
        <v>0</v>
      </c>
      <c r="AG54" s="37">
        <f t="shared" si="69"/>
        <v>25</v>
      </c>
      <c r="AH54" s="37">
        <f t="shared" si="70"/>
        <v>23.529411764705884</v>
      </c>
      <c r="AI54" s="37">
        <f t="shared" si="71"/>
        <v>25</v>
      </c>
      <c r="AJ54" s="37">
        <f t="shared" si="72"/>
        <v>0</v>
      </c>
      <c r="AK54" s="37">
        <f t="shared" si="73"/>
        <v>0</v>
      </c>
      <c r="AL54" s="37">
        <f t="shared" si="74"/>
        <v>0</v>
      </c>
    </row>
    <row r="55" spans="1:39" customFormat="1" ht="14" hidden="1" customHeight="1">
      <c r="A55">
        <f t="shared" si="50"/>
        <v>0</v>
      </c>
      <c r="B55" s="58">
        <v>319</v>
      </c>
      <c r="C55" s="58" t="str">
        <f>VLOOKUP($B55,[1]Sheet1!$A$3:$D$92,2,FALSE)</f>
        <v>Shogun</v>
      </c>
      <c r="D55" s="59" t="str">
        <f>VLOOKUP($B55,[1]Sheet1!$A$3:$D$92,3,FALSE)</f>
        <v>G Hutt</v>
      </c>
      <c r="E55" s="52" t="str">
        <f>IF(ISNA(VLOOKUP($B55,'Race 1'!$A$4:$I$24,9,FALSE)),"DNC",VLOOKUP($B55,'Race 1'!$A$4:$I$24,9,FALSE))</f>
        <v>DNC</v>
      </c>
      <c r="F55" s="53">
        <f t="shared" si="51"/>
        <v>0</v>
      </c>
      <c r="G55" s="54" t="str">
        <f>IF(ISNA(VLOOKUP($B55,'Race 2'!$A$4:$I$22,9,FALSE)),"DNC",VLOOKUP($B55,'Race 2'!$A$4:$I$22,9,FALSE))</f>
        <v>DNC</v>
      </c>
      <c r="H55" s="53">
        <f t="shared" si="52"/>
        <v>0</v>
      </c>
      <c r="I55" s="54" t="str">
        <f>IF(ISNA(VLOOKUP($B55,'Race 3'!$A$4:$I$29,9,FALSE)),"DNC",VLOOKUP($B55,'Race 3'!$A$4:$I$29,9,FALSE))</f>
        <v>DNC</v>
      </c>
      <c r="J55" s="53">
        <f t="shared" si="53"/>
        <v>0</v>
      </c>
      <c r="K55" s="54" t="str">
        <f>IF(ISNA(VLOOKUP($B55,'Race 4'!$A$4:$I$35,9,FALSE)),"DNC",VLOOKUP($B55,'Race 4'!$A$4:$I$35,9,FALSE))</f>
        <v>DNC</v>
      </c>
      <c r="L55" s="53">
        <f t="shared" si="54"/>
        <v>0</v>
      </c>
      <c r="M55" s="54" t="str">
        <f>IF(ISNA(VLOOKUP($B55,'Race 5'!$A$4:$I$27,9,FALSE)),"DNC",VLOOKUP($B55,'Race 5'!$A$4:$I$27,9,FALSE))</f>
        <v>DNC</v>
      </c>
      <c r="N55" s="53">
        <f t="shared" si="55"/>
        <v>0</v>
      </c>
      <c r="O55" s="54" t="str">
        <f>IF(ISNA(VLOOKUP($B55,'Race 6'!$A$4:$I$35,9,FALSE)),"DNC",VLOOKUP($B55,'Race 6'!$A$4:$I$35,9,FALSE))</f>
        <v>DNC</v>
      </c>
      <c r="P55" s="53">
        <f t="shared" si="56"/>
        <v>0</v>
      </c>
      <c r="Q55" s="54" t="str">
        <f>IF(ISNA(VLOOKUP($B55,'Race 7'!$A$4:$I$28,9,FALSE)),"DNC",VLOOKUP($B55,'Race 7'!$A$4:$I$28,9,FALSE))</f>
        <v>DNC</v>
      </c>
      <c r="R55" s="53">
        <f t="shared" si="57"/>
        <v>0</v>
      </c>
      <c r="S55" s="54" t="str">
        <f>IF(ISNA(VLOOKUP($B55,'Race 8'!$A$4:$I$23,9,FALSE)),"DNC",VLOOKUP($B55,'Race 8'!$A$4:$I$23,9,FALSE))</f>
        <v>DNC</v>
      </c>
      <c r="T55" s="53">
        <f t="shared" si="58"/>
        <v>0</v>
      </c>
      <c r="U55" s="54" t="str">
        <f>IF(ISNA(VLOOKUP($B55,'Race 9'!$A$4:$I$34,9,FALSE)),"DNC",VLOOKUP($B55,'Race 9'!$A$4:$I$34,9,FALSE))</f>
        <v>DNC</v>
      </c>
      <c r="V55" s="53">
        <f t="shared" si="59"/>
        <v>0</v>
      </c>
      <c r="W55" s="54" t="str">
        <f>IF(ISNA(VLOOKUP($B55,'Race 10'!$A$5:$I$35,9,FALSE)),"DNC",VLOOKUP($B55,'Race 10'!$A$5:$I$35,9,FALSE))</f>
        <v>DNC</v>
      </c>
      <c r="X55" s="53">
        <f t="shared" si="60"/>
        <v>0</v>
      </c>
      <c r="Y55" s="55">
        <f t="shared" si="61"/>
        <v>0</v>
      </c>
      <c r="Z55" s="56">
        <f t="shared" si="62"/>
        <v>0</v>
      </c>
      <c r="AA55" s="57">
        <f t="shared" si="63"/>
        <v>23</v>
      </c>
      <c r="AB55" s="37">
        <f t="shared" si="64"/>
        <v>0</v>
      </c>
      <c r="AC55" s="37">
        <f t="shared" si="65"/>
        <v>0</v>
      </c>
      <c r="AD55" s="37">
        <f t="shared" si="66"/>
        <v>0</v>
      </c>
      <c r="AE55" s="37">
        <f t="shared" si="67"/>
        <v>0</v>
      </c>
      <c r="AF55" s="37">
        <f t="shared" si="68"/>
        <v>0</v>
      </c>
      <c r="AG55" s="37">
        <f t="shared" si="69"/>
        <v>0</v>
      </c>
      <c r="AH55" s="37">
        <f t="shared" si="70"/>
        <v>0</v>
      </c>
      <c r="AI55" s="37">
        <f t="shared" si="71"/>
        <v>0</v>
      </c>
      <c r="AJ55" s="37">
        <f t="shared" si="72"/>
        <v>0</v>
      </c>
      <c r="AK55" s="37">
        <f t="shared" si="73"/>
        <v>0</v>
      </c>
      <c r="AL55" s="37">
        <f t="shared" si="74"/>
        <v>0</v>
      </c>
    </row>
    <row r="56" spans="1:39" ht="14" hidden="1" customHeight="1">
      <c r="A56">
        <f t="shared" si="50"/>
        <v>0</v>
      </c>
      <c r="B56" s="58">
        <v>320</v>
      </c>
      <c r="C56" s="58" t="str">
        <f>VLOOKUP($B56,[1]Sheet1!$A$3:$D$92,2,FALSE)</f>
        <v>William Tell</v>
      </c>
      <c r="D56" s="59" t="str">
        <f>VLOOKUP($B56,[1]Sheet1!$A$3:$D$92,3,FALSE)</f>
        <v>K Dawson</v>
      </c>
      <c r="E56" s="52" t="str">
        <f>IF(ISNA(VLOOKUP($B56,'Race 1'!$A$4:$I$24,9,FALSE)),"DNC",VLOOKUP($B56,'Race 1'!$A$4:$I$24,9,FALSE))</f>
        <v>DNC</v>
      </c>
      <c r="F56" s="53">
        <f t="shared" si="51"/>
        <v>0</v>
      </c>
      <c r="G56" s="54" t="str">
        <f>IF(ISNA(VLOOKUP($B56,'Race 2'!$A$4:$I$22,9,FALSE)),"DNC",VLOOKUP($B56,'Race 2'!$A$4:$I$22,9,FALSE))</f>
        <v>DNC</v>
      </c>
      <c r="H56" s="53">
        <f t="shared" si="52"/>
        <v>0</v>
      </c>
      <c r="I56" s="54" t="str">
        <f>IF(ISNA(VLOOKUP($B56,'Race 3'!$A$4:$I$29,9,FALSE)),"DNC",VLOOKUP($B56,'Race 3'!$A$4:$I$29,9,FALSE))</f>
        <v>DNC</v>
      </c>
      <c r="J56" s="53">
        <f t="shared" si="53"/>
        <v>0</v>
      </c>
      <c r="K56" s="54" t="str">
        <f>IF(ISNA(VLOOKUP($B56,'Race 4'!$A$4:$I$35,9,FALSE)),"DNC",VLOOKUP($B56,'Race 4'!$A$4:$I$35,9,FALSE))</f>
        <v>DNC</v>
      </c>
      <c r="L56" s="53">
        <f t="shared" si="54"/>
        <v>0</v>
      </c>
      <c r="M56" s="54" t="str">
        <f>IF(ISNA(VLOOKUP($B56,'Race 5'!$A$4:$I$27,9,FALSE)),"DNC",VLOOKUP($B56,'Race 5'!$A$4:$I$27,9,FALSE))</f>
        <v>DNC</v>
      </c>
      <c r="N56" s="53">
        <f t="shared" si="55"/>
        <v>0</v>
      </c>
      <c r="O56" s="54" t="str">
        <f>IF(ISNA(VLOOKUP($B56,'Race 6'!$A$4:$I$35,9,FALSE)),"DNC",VLOOKUP($B56,'Race 6'!$A$4:$I$35,9,FALSE))</f>
        <v>DNC</v>
      </c>
      <c r="P56" s="53">
        <f t="shared" si="56"/>
        <v>0</v>
      </c>
      <c r="Q56" s="54" t="str">
        <f>IF(ISNA(VLOOKUP($B56,'Race 7'!$A$4:$I$28,9,FALSE)),"DNC",VLOOKUP($B56,'Race 7'!$A$4:$I$28,9,FALSE))</f>
        <v>DNC</v>
      </c>
      <c r="R56" s="53">
        <f t="shared" si="57"/>
        <v>0</v>
      </c>
      <c r="S56" s="54" t="str">
        <f>IF(ISNA(VLOOKUP($B56,'Race 8'!$A$4:$I$23,9,FALSE)),"DNC",VLOOKUP($B56,'Race 8'!$A$4:$I$23,9,FALSE))</f>
        <v>DNC</v>
      </c>
      <c r="T56" s="53">
        <f t="shared" si="58"/>
        <v>0</v>
      </c>
      <c r="U56" s="54" t="str">
        <f>IF(ISNA(VLOOKUP($B56,'Race 9'!$A$4:$I$34,9,FALSE)),"DNC",VLOOKUP($B56,'Race 9'!$A$4:$I$34,9,FALSE))</f>
        <v>DNC</v>
      </c>
      <c r="V56" s="53">
        <f t="shared" si="59"/>
        <v>0</v>
      </c>
      <c r="W56" s="54" t="str">
        <f>IF(ISNA(VLOOKUP($B56,'Race 10'!$A$5:$I$35,9,FALSE)),"DNC",VLOOKUP($B56,'Race 10'!$A$5:$I$35,9,FALSE))</f>
        <v>DNC</v>
      </c>
      <c r="X56" s="53">
        <f t="shared" si="60"/>
        <v>0</v>
      </c>
      <c r="Y56" s="55">
        <f t="shared" si="61"/>
        <v>0</v>
      </c>
      <c r="Z56" s="56">
        <f t="shared" si="62"/>
        <v>0</v>
      </c>
      <c r="AA56" s="57">
        <f t="shared" si="63"/>
        <v>23</v>
      </c>
      <c r="AB56" s="37">
        <f t="shared" si="64"/>
        <v>0</v>
      </c>
      <c r="AC56" s="37">
        <f t="shared" si="65"/>
        <v>0</v>
      </c>
      <c r="AD56" s="37">
        <f t="shared" si="66"/>
        <v>0</v>
      </c>
      <c r="AE56" s="37">
        <f t="shared" si="67"/>
        <v>0</v>
      </c>
      <c r="AF56" s="37">
        <f t="shared" si="68"/>
        <v>0</v>
      </c>
      <c r="AG56" s="37">
        <f t="shared" si="69"/>
        <v>0</v>
      </c>
      <c r="AH56" s="37">
        <f t="shared" si="70"/>
        <v>0</v>
      </c>
      <c r="AI56" s="37">
        <f t="shared" si="71"/>
        <v>0</v>
      </c>
      <c r="AJ56" s="37">
        <f t="shared" si="72"/>
        <v>0</v>
      </c>
      <c r="AK56" s="37">
        <f t="shared" si="73"/>
        <v>0</v>
      </c>
      <c r="AL56" s="37">
        <f t="shared" si="74"/>
        <v>0</v>
      </c>
    </row>
    <row r="57" spans="1:39" ht="14" hidden="1" customHeight="1">
      <c r="A57">
        <f t="shared" si="50"/>
        <v>0</v>
      </c>
      <c r="B57" s="58">
        <v>321</v>
      </c>
      <c r="C57" s="58" t="str">
        <f>VLOOKUP($B57,[1]Sheet1!$A$3:$D$92,2,FALSE)</f>
        <v>Alcyone</v>
      </c>
      <c r="D57" s="59" t="str">
        <f>VLOOKUP($B57,[1]Sheet1!$A$3:$D$92,3,FALSE)</f>
        <v>P Drummond</v>
      </c>
      <c r="E57" s="52" t="str">
        <f>IF(ISNA(VLOOKUP($B57,'Race 1'!$A$4:$I$24,9,FALSE)),"DNC",VLOOKUP($B57,'Race 1'!$A$4:$I$24,9,FALSE))</f>
        <v>DNC</v>
      </c>
      <c r="F57" s="53">
        <f t="shared" si="51"/>
        <v>0</v>
      </c>
      <c r="G57" s="54" t="str">
        <f>IF(ISNA(VLOOKUP($B57,'Race 2'!$A$4:$I$22,9,FALSE)),"DNC",VLOOKUP($B57,'Race 2'!$A$4:$I$22,9,FALSE))</f>
        <v>DNC</v>
      </c>
      <c r="H57" s="53">
        <f t="shared" si="52"/>
        <v>0</v>
      </c>
      <c r="I57" s="54" t="str">
        <f>IF(ISNA(VLOOKUP($B57,'Race 3'!$A$4:$I$29,9,FALSE)),"DNC",VLOOKUP($B57,'Race 3'!$A$4:$I$29,9,FALSE))</f>
        <v>DNC</v>
      </c>
      <c r="J57" s="53">
        <f t="shared" si="53"/>
        <v>0</v>
      </c>
      <c r="K57" s="54" t="str">
        <f>IF(ISNA(VLOOKUP($B57,'Race 4'!$A$4:$I$35,9,FALSE)),"DNC",VLOOKUP($B57,'Race 4'!$A$4:$I$35,9,FALSE))</f>
        <v>DNC</v>
      </c>
      <c r="L57" s="53">
        <f t="shared" si="54"/>
        <v>0</v>
      </c>
      <c r="M57" s="54" t="str">
        <f>IF(ISNA(VLOOKUP($B57,'Race 5'!$A$4:$I$27,9,FALSE)),"DNC",VLOOKUP($B57,'Race 5'!$A$4:$I$27,9,FALSE))</f>
        <v>DNC</v>
      </c>
      <c r="N57" s="53">
        <f t="shared" si="55"/>
        <v>0</v>
      </c>
      <c r="O57" s="54" t="str">
        <f>IF(ISNA(VLOOKUP($B57,'Race 6'!$A$4:$I$35,9,FALSE)),"DNC",VLOOKUP($B57,'Race 6'!$A$4:$I$35,9,FALSE))</f>
        <v>DNC</v>
      </c>
      <c r="P57" s="53">
        <f t="shared" si="56"/>
        <v>0</v>
      </c>
      <c r="Q57" s="54" t="str">
        <f>IF(ISNA(VLOOKUP($B57,'Race 7'!$A$4:$I$28,9,FALSE)),"DNC",VLOOKUP($B57,'Race 7'!$A$4:$I$28,9,FALSE))</f>
        <v>DNC</v>
      </c>
      <c r="R57" s="53">
        <f t="shared" si="57"/>
        <v>0</v>
      </c>
      <c r="S57" s="54" t="str">
        <f>IF(ISNA(VLOOKUP($B57,'Race 8'!$A$4:$I$23,9,FALSE)),"DNC",VLOOKUP($B57,'Race 8'!$A$4:$I$23,9,FALSE))</f>
        <v>DNC</v>
      </c>
      <c r="T57" s="53">
        <f t="shared" si="58"/>
        <v>0</v>
      </c>
      <c r="U57" s="54" t="str">
        <f>IF(ISNA(VLOOKUP($B57,'Race 9'!$A$4:$I$34,9,FALSE)),"DNC",VLOOKUP($B57,'Race 9'!$A$4:$I$34,9,FALSE))</f>
        <v>DNC</v>
      </c>
      <c r="V57" s="53">
        <f t="shared" si="59"/>
        <v>0</v>
      </c>
      <c r="W57" s="54" t="str">
        <f>IF(ISNA(VLOOKUP($B57,'Race 10'!$A$5:$I$35,9,FALSE)),"DNC",VLOOKUP($B57,'Race 10'!$A$5:$I$35,9,FALSE))</f>
        <v>DNC</v>
      </c>
      <c r="X57" s="53">
        <f t="shared" si="60"/>
        <v>0</v>
      </c>
      <c r="Y57" s="55">
        <f t="shared" si="61"/>
        <v>0</v>
      </c>
      <c r="Z57" s="56">
        <f t="shared" si="62"/>
        <v>0</v>
      </c>
      <c r="AA57" s="57">
        <f t="shared" si="63"/>
        <v>23</v>
      </c>
      <c r="AB57" s="37">
        <f t="shared" si="64"/>
        <v>0</v>
      </c>
      <c r="AC57" s="37">
        <f t="shared" si="65"/>
        <v>0</v>
      </c>
      <c r="AD57" s="37">
        <f t="shared" si="66"/>
        <v>0</v>
      </c>
      <c r="AE57" s="37">
        <f t="shared" si="67"/>
        <v>0</v>
      </c>
      <c r="AF57" s="37">
        <f t="shared" si="68"/>
        <v>0</v>
      </c>
      <c r="AG57" s="37">
        <f t="shared" si="69"/>
        <v>0</v>
      </c>
      <c r="AH57" s="37">
        <f t="shared" si="70"/>
        <v>0</v>
      </c>
      <c r="AI57" s="37">
        <f t="shared" si="71"/>
        <v>0</v>
      </c>
      <c r="AJ57" s="37">
        <f t="shared" si="72"/>
        <v>0</v>
      </c>
      <c r="AK57" s="37">
        <f t="shared" si="73"/>
        <v>0</v>
      </c>
      <c r="AL57" s="37">
        <f t="shared" si="74"/>
        <v>0</v>
      </c>
    </row>
    <row r="58" spans="1:39" customFormat="1">
      <c r="A58">
        <f t="shared" si="50"/>
        <v>1</v>
      </c>
      <c r="B58" s="58">
        <v>147</v>
      </c>
      <c r="C58" s="58" t="str">
        <f>VLOOKUP($B58,[1]Sheet1!$A$3:$D$92,2,FALSE)</f>
        <v>Zero</v>
      </c>
      <c r="D58" s="59" t="str">
        <f>VLOOKUP($B58,[1]Sheet1!$A$3:$D$92,3,FALSE)</f>
        <v>A Aitken</v>
      </c>
      <c r="E58" s="52" t="str">
        <f>IF(ISNA(VLOOKUP($B58,'Race 1'!$A$4:$I$24,9,FALSE)),"DNC",VLOOKUP($B58,'Race 1'!$A$4:$I$24,9,FALSE))</f>
        <v>DNC</v>
      </c>
      <c r="F58" s="53">
        <f t="shared" si="51"/>
        <v>0</v>
      </c>
      <c r="G58" s="54" t="str">
        <f>IF(ISNA(VLOOKUP($B58,'Race 2'!$A$4:$I$22,9,FALSE)),"DNC",VLOOKUP($B58,'Race 2'!$A$4:$I$22,9,FALSE))</f>
        <v>DNC</v>
      </c>
      <c r="H58" s="53">
        <f t="shared" si="52"/>
        <v>0</v>
      </c>
      <c r="I58" s="54">
        <f>IF(ISNA(VLOOKUP($B58,'Race 3'!$A$4:$I$29,9,FALSE)),"DNC",VLOOKUP($B58,'Race 3'!$A$4:$I$29,9,FALSE))</f>
        <v>14</v>
      </c>
      <c r="J58" s="53">
        <f t="shared" si="53"/>
        <v>23.529411764705884</v>
      </c>
      <c r="K58" s="54">
        <f>IF(ISNA(VLOOKUP($B58,'Race 4'!$A$4:$I$35,9,FALSE)),"DNC",VLOOKUP($B58,'Race 4'!$A$4:$I$35,9,FALSE))</f>
        <v>16</v>
      </c>
      <c r="L58" s="53">
        <f t="shared" si="54"/>
        <v>21.05263157894737</v>
      </c>
      <c r="M58" s="54">
        <f>IF(ISNA(VLOOKUP($B58,'Race 5'!$A$4:$I$27,9,FALSE)),"DNC",VLOOKUP($B58,'Race 5'!$A$4:$I$27,9,FALSE))</f>
        <v>14</v>
      </c>
      <c r="N58" s="53">
        <f t="shared" si="55"/>
        <v>23.529411764705884</v>
      </c>
      <c r="O58" s="54">
        <f>IF(ISNA(VLOOKUP($B58,'Race 6'!$A$4:$I$35,9,FALSE)),"DNC",VLOOKUP($B58,'Race 6'!$A$4:$I$35,9,FALSE))</f>
        <v>16</v>
      </c>
      <c r="P58" s="53">
        <f t="shared" si="56"/>
        <v>21.05263157894737</v>
      </c>
      <c r="Q58" s="54" t="str">
        <f>IF(ISNA(VLOOKUP($B58,'Race 7'!$A$4:$I$28,9,FALSE)),"DNC",VLOOKUP($B58,'Race 7'!$A$4:$I$28,9,FALSE))</f>
        <v>DNC</v>
      </c>
      <c r="R58" s="53">
        <f t="shared" si="57"/>
        <v>0</v>
      </c>
      <c r="S58" s="54" t="str">
        <f>IF(ISNA(VLOOKUP($B58,'Race 8'!$A$4:$I$23,9,FALSE)),"DNC",VLOOKUP($B58,'Race 8'!$A$4:$I$23,9,FALSE))</f>
        <v>DNC</v>
      </c>
      <c r="T58" s="53">
        <f t="shared" si="58"/>
        <v>0</v>
      </c>
      <c r="U58" s="54" t="str">
        <f>IF(ISNA(VLOOKUP($B58,'Race 9'!$A$4:$I$34,9,FALSE)),"DNC",VLOOKUP($B58,'Race 9'!$A$4:$I$34,9,FALSE))</f>
        <v>DNC</v>
      </c>
      <c r="V58" s="53">
        <f t="shared" si="59"/>
        <v>0</v>
      </c>
      <c r="W58" s="54" t="str">
        <f>IF(ISNA(VLOOKUP($B58,'Race 10'!$A$5:$I$35,9,FALSE)),"DNC",VLOOKUP($B58,'Race 10'!$A$5:$I$35,9,FALSE))</f>
        <v>DNC</v>
      </c>
      <c r="X58" s="53">
        <f t="shared" si="60"/>
        <v>0</v>
      </c>
      <c r="Y58" s="55">
        <f t="shared" si="61"/>
        <v>89.164086687306508</v>
      </c>
      <c r="Z58" s="56">
        <f t="shared" si="62"/>
        <v>89.164086687306508</v>
      </c>
      <c r="AA58" s="57">
        <f t="shared" si="63"/>
        <v>18</v>
      </c>
      <c r="AB58" s="37">
        <f t="shared" si="64"/>
        <v>0</v>
      </c>
      <c r="AC58" s="37">
        <f t="shared" si="65"/>
        <v>0</v>
      </c>
      <c r="AD58" s="37">
        <f t="shared" si="66"/>
        <v>0</v>
      </c>
      <c r="AE58" s="37">
        <f t="shared" si="67"/>
        <v>23.529411764705884</v>
      </c>
      <c r="AF58" s="37">
        <f t="shared" si="68"/>
        <v>21.05263157894737</v>
      </c>
      <c r="AG58" s="37">
        <f t="shared" si="69"/>
        <v>23.529411764705884</v>
      </c>
      <c r="AH58" s="37">
        <f t="shared" si="70"/>
        <v>21.05263157894737</v>
      </c>
      <c r="AI58" s="37">
        <f t="shared" si="71"/>
        <v>0</v>
      </c>
      <c r="AJ58" s="37">
        <f t="shared" si="72"/>
        <v>0</v>
      </c>
      <c r="AK58" s="37">
        <f t="shared" si="73"/>
        <v>0</v>
      </c>
      <c r="AL58" s="37">
        <f t="shared" si="74"/>
        <v>0</v>
      </c>
    </row>
    <row r="59" spans="1:39" customFormat="1" ht="14" hidden="1" customHeight="1">
      <c r="A59">
        <f t="shared" si="50"/>
        <v>0</v>
      </c>
      <c r="B59" s="58">
        <v>323</v>
      </c>
      <c r="C59" s="58" t="str">
        <f>VLOOKUP($B59,[1]Sheet1!$A$3:$D$92,2,FALSE)</f>
        <v>Exception</v>
      </c>
      <c r="D59" s="59" t="str">
        <f>VLOOKUP($B59,[1]Sheet1!$A$3:$D$92,3,FALSE)</f>
        <v>R Wenham</v>
      </c>
      <c r="E59" s="52" t="str">
        <f>IF(ISNA(VLOOKUP($B59,'Race 1'!$A$4:$I$24,9,FALSE)),"DNC",VLOOKUP($B59,'Race 1'!$A$4:$I$24,9,FALSE))</f>
        <v>DNC</v>
      </c>
      <c r="F59" s="53">
        <f t="shared" si="51"/>
        <v>0</v>
      </c>
      <c r="G59" s="54" t="str">
        <f>IF(ISNA(VLOOKUP($B59,'Race 2'!$A$4:$I$22,9,FALSE)),"DNC",VLOOKUP($B59,'Race 2'!$A$4:$I$22,9,FALSE))</f>
        <v>DNC</v>
      </c>
      <c r="H59" s="53">
        <f t="shared" si="52"/>
        <v>0</v>
      </c>
      <c r="I59" s="54" t="str">
        <f>IF(ISNA(VLOOKUP($B59,'Race 3'!$A$4:$I$29,9,FALSE)),"DNC",VLOOKUP($B59,'Race 3'!$A$4:$I$29,9,FALSE))</f>
        <v>DNC</v>
      </c>
      <c r="J59" s="53">
        <f t="shared" si="53"/>
        <v>0</v>
      </c>
      <c r="K59" s="54" t="str">
        <f>IF(ISNA(VLOOKUP($B59,'Race 4'!$A$4:$I$35,9,FALSE)),"DNC",VLOOKUP($B59,'Race 4'!$A$4:$I$35,9,FALSE))</f>
        <v>DNC</v>
      </c>
      <c r="L59" s="53">
        <f t="shared" si="54"/>
        <v>0</v>
      </c>
      <c r="M59" s="54" t="str">
        <f>IF(ISNA(VLOOKUP($B59,'Race 5'!$A$4:$I$27,9,FALSE)),"DNC",VLOOKUP($B59,'Race 5'!$A$4:$I$27,9,FALSE))</f>
        <v>DNC</v>
      </c>
      <c r="N59" s="53">
        <f t="shared" si="55"/>
        <v>0</v>
      </c>
      <c r="O59" s="54" t="str">
        <f>IF(ISNA(VLOOKUP($B59,'Race 6'!$A$4:$I$35,9,FALSE)),"DNC",VLOOKUP($B59,'Race 6'!$A$4:$I$35,9,FALSE))</f>
        <v>DNC</v>
      </c>
      <c r="P59" s="53">
        <f t="shared" si="56"/>
        <v>0</v>
      </c>
      <c r="Q59" s="54" t="str">
        <f>IF(ISNA(VLOOKUP($B59,'Race 7'!$A$4:$I$28,9,FALSE)),"DNC",VLOOKUP($B59,'Race 7'!$A$4:$I$28,9,FALSE))</f>
        <v>DNC</v>
      </c>
      <c r="R59" s="53">
        <f t="shared" si="57"/>
        <v>0</v>
      </c>
      <c r="S59" s="54" t="str">
        <f>IF(ISNA(VLOOKUP($B59,'Race 8'!$A$4:$I$23,9,FALSE)),"DNC",VLOOKUP($B59,'Race 8'!$A$4:$I$23,9,FALSE))</f>
        <v>DNC</v>
      </c>
      <c r="T59" s="53">
        <f t="shared" si="58"/>
        <v>0</v>
      </c>
      <c r="U59" s="54" t="str">
        <f>IF(ISNA(VLOOKUP($B59,'Race 9'!$A$4:$I$34,9,FALSE)),"DNC",VLOOKUP($B59,'Race 9'!$A$4:$I$34,9,FALSE))</f>
        <v>DNC</v>
      </c>
      <c r="V59" s="53">
        <f t="shared" si="59"/>
        <v>0</v>
      </c>
      <c r="W59" s="54" t="str">
        <f>IF(ISNA(VLOOKUP($B59,'Race 10'!$A$5:$I$35,9,FALSE)),"DNC",VLOOKUP($B59,'Race 10'!$A$5:$I$35,9,FALSE))</f>
        <v>DNC</v>
      </c>
      <c r="X59" s="53">
        <f t="shared" si="60"/>
        <v>0</v>
      </c>
      <c r="Y59" s="55">
        <f t="shared" si="61"/>
        <v>0</v>
      </c>
      <c r="Z59" s="56">
        <f t="shared" si="62"/>
        <v>0</v>
      </c>
      <c r="AA59" s="57">
        <f t="shared" si="63"/>
        <v>23</v>
      </c>
      <c r="AB59" s="37">
        <f t="shared" si="64"/>
        <v>0</v>
      </c>
      <c r="AC59" s="37">
        <f t="shared" si="65"/>
        <v>0</v>
      </c>
      <c r="AD59" s="37">
        <f t="shared" si="66"/>
        <v>0</v>
      </c>
      <c r="AE59" s="37">
        <f t="shared" si="67"/>
        <v>0</v>
      </c>
      <c r="AF59" s="37">
        <f t="shared" si="68"/>
        <v>0</v>
      </c>
      <c r="AG59" s="37">
        <f t="shared" si="69"/>
        <v>0</v>
      </c>
      <c r="AH59" s="37">
        <f t="shared" si="70"/>
        <v>0</v>
      </c>
      <c r="AI59" s="37">
        <f t="shared" si="71"/>
        <v>0</v>
      </c>
      <c r="AJ59" s="37">
        <f t="shared" si="72"/>
        <v>0</v>
      </c>
      <c r="AK59" s="37">
        <f t="shared" si="73"/>
        <v>0</v>
      </c>
      <c r="AL59" s="37">
        <f t="shared" si="74"/>
        <v>0</v>
      </c>
    </row>
    <row r="60" spans="1:39" customFormat="1">
      <c r="A60">
        <f t="shared" si="50"/>
        <v>1</v>
      </c>
      <c r="B60" s="58">
        <v>521</v>
      </c>
      <c r="C60" s="58" t="str">
        <f>VLOOKUP($B60,[1]Sheet1!$A$3:$D$92,2,FALSE)</f>
        <v>Mistress Overdone</v>
      </c>
      <c r="D60" s="59" t="str">
        <f>VLOOKUP($B60,[1]Sheet1!$A$3:$D$92,3,FALSE)</f>
        <v>R Mackay</v>
      </c>
      <c r="E60" s="52">
        <f>IF(ISNA(VLOOKUP($B60,'Race 1'!$A$4:$I$24,9,FALSE)),"DNC",VLOOKUP($B60,'Race 1'!$A$4:$I$24,9,FALSE))</f>
        <v>4</v>
      </c>
      <c r="F60" s="53">
        <f t="shared" si="51"/>
        <v>57.142857142857146</v>
      </c>
      <c r="G60" s="54">
        <f>IF(ISNA(VLOOKUP($B60,'Race 2'!$A$4:$I$22,9,FALSE)),"DNC",VLOOKUP($B60,'Race 2'!$A$4:$I$22,9,FALSE))</f>
        <v>12</v>
      </c>
      <c r="H60" s="53">
        <f t="shared" si="52"/>
        <v>26.666666666666668</v>
      </c>
      <c r="I60" s="54" t="str">
        <f>IF(ISNA(VLOOKUP($B60,'Race 3'!$A$4:$I$29,9,FALSE)),"DNC",VLOOKUP($B60,'Race 3'!$A$4:$I$29,9,FALSE))</f>
        <v>DNC</v>
      </c>
      <c r="J60" s="53">
        <f t="shared" si="53"/>
        <v>0</v>
      </c>
      <c r="K60" s="54" t="str">
        <f>IF(ISNA(VLOOKUP($B60,'Race 4'!$A$4:$I$35,9,FALSE)),"DNC",VLOOKUP($B60,'Race 4'!$A$4:$I$35,9,FALSE))</f>
        <v>DNC</v>
      </c>
      <c r="L60" s="53">
        <f t="shared" si="54"/>
        <v>0</v>
      </c>
      <c r="M60" s="54" t="str">
        <f>IF(ISNA(VLOOKUP($B60,'Race 5'!$A$4:$I$27,9,FALSE)),"DNC",VLOOKUP($B60,'Race 5'!$A$4:$I$27,9,FALSE))</f>
        <v>DNC</v>
      </c>
      <c r="N60" s="53">
        <f t="shared" si="55"/>
        <v>0</v>
      </c>
      <c r="O60" s="54" t="str">
        <f>IF(ISNA(VLOOKUP($B60,'Race 6'!$A$4:$I$35,9,FALSE)),"DNC",VLOOKUP($B60,'Race 6'!$A$4:$I$35,9,FALSE))</f>
        <v>DNC</v>
      </c>
      <c r="P60" s="53">
        <f t="shared" si="56"/>
        <v>0</v>
      </c>
      <c r="Q60" s="54" t="str">
        <f>IF(ISNA(VLOOKUP($B60,'Race 7'!$A$4:$I$28,9,FALSE)),"DNC",VLOOKUP($B60,'Race 7'!$A$4:$I$28,9,FALSE))</f>
        <v>DNC</v>
      </c>
      <c r="R60" s="53">
        <f t="shared" si="57"/>
        <v>0</v>
      </c>
      <c r="S60" s="54" t="str">
        <f>IF(ISNA(VLOOKUP($B60,'Race 8'!$A$4:$I$23,9,FALSE)),"DNC",VLOOKUP($B60,'Race 8'!$A$4:$I$23,9,FALSE))</f>
        <v>DNC</v>
      </c>
      <c r="T60" s="53">
        <f t="shared" si="58"/>
        <v>0</v>
      </c>
      <c r="U60" s="54" t="str">
        <f>IF(ISNA(VLOOKUP($B60,'Race 9'!$A$4:$I$34,9,FALSE)),"DNC",VLOOKUP($B60,'Race 9'!$A$4:$I$34,9,FALSE))</f>
        <v>DNC</v>
      </c>
      <c r="V60" s="53">
        <f t="shared" si="59"/>
        <v>0</v>
      </c>
      <c r="W60" s="54" t="str">
        <f>IF(ISNA(VLOOKUP($B60,'Race 10'!$A$5:$I$35,9,FALSE)),"DNC",VLOOKUP($B60,'Race 10'!$A$5:$I$35,9,FALSE))</f>
        <v>DNC</v>
      </c>
      <c r="X60" s="53">
        <f t="shared" si="60"/>
        <v>0</v>
      </c>
      <c r="Y60" s="55">
        <f t="shared" si="61"/>
        <v>83.80952380952381</v>
      </c>
      <c r="Z60" s="56">
        <f t="shared" si="62"/>
        <v>83.80952380952381</v>
      </c>
      <c r="AA60" s="57">
        <f t="shared" si="63"/>
        <v>19</v>
      </c>
      <c r="AB60" s="37">
        <f t="shared" si="64"/>
        <v>0</v>
      </c>
      <c r="AC60" s="37">
        <f t="shared" si="65"/>
        <v>57.142857142857146</v>
      </c>
      <c r="AD60" s="37">
        <f t="shared" si="66"/>
        <v>26.666666666666668</v>
      </c>
      <c r="AE60" s="37">
        <f t="shared" si="67"/>
        <v>0</v>
      </c>
      <c r="AF60" s="37">
        <f t="shared" si="68"/>
        <v>0</v>
      </c>
      <c r="AG60" s="37">
        <f t="shared" si="69"/>
        <v>0</v>
      </c>
      <c r="AH60" s="37">
        <f t="shared" si="70"/>
        <v>0</v>
      </c>
      <c r="AI60" s="37">
        <f t="shared" si="71"/>
        <v>0</v>
      </c>
      <c r="AJ60" s="37">
        <f t="shared" si="72"/>
        <v>0</v>
      </c>
      <c r="AK60" s="37">
        <f t="shared" si="73"/>
        <v>0</v>
      </c>
      <c r="AL60" s="37">
        <f t="shared" si="74"/>
        <v>0</v>
      </c>
    </row>
    <row r="61" spans="1:39" ht="14" hidden="1" customHeight="1">
      <c r="A61">
        <f t="shared" si="50"/>
        <v>0</v>
      </c>
      <c r="B61" s="58">
        <v>326</v>
      </c>
      <c r="C61" s="58" t="str">
        <f>VLOOKUP($B61,[1]Sheet1!$A$3:$D$92,2,FALSE)</f>
        <v>Tracker</v>
      </c>
      <c r="D61" s="59" t="str">
        <f>VLOOKUP($B61,[1]Sheet1!$A$3:$D$92,3,FALSE)</f>
        <v>T Park</v>
      </c>
      <c r="E61" s="52" t="str">
        <f>IF(ISNA(VLOOKUP($B61,'Race 1'!$A$4:$I$24,9,FALSE)),"DNC",VLOOKUP($B61,'Race 1'!$A$4:$I$24,9,FALSE))</f>
        <v>DNC</v>
      </c>
      <c r="F61" s="53">
        <f t="shared" si="51"/>
        <v>0</v>
      </c>
      <c r="G61" s="54" t="str">
        <f>IF(ISNA(VLOOKUP($B61,'Race 2'!$A$4:$I$22,9,FALSE)),"DNC",VLOOKUP($B61,'Race 2'!$A$4:$I$22,9,FALSE))</f>
        <v>DNC</v>
      </c>
      <c r="H61" s="53">
        <f t="shared" si="52"/>
        <v>0</v>
      </c>
      <c r="I61" s="54" t="str">
        <f>IF(ISNA(VLOOKUP($B61,'Race 3'!$A$4:$I$29,9,FALSE)),"DNC",VLOOKUP($B61,'Race 3'!$A$4:$I$29,9,FALSE))</f>
        <v>DNC</v>
      </c>
      <c r="J61" s="53">
        <f t="shared" si="53"/>
        <v>0</v>
      </c>
      <c r="K61" s="54" t="str">
        <f>IF(ISNA(VLOOKUP($B61,'Race 4'!$A$4:$I$35,9,FALSE)),"DNC",VLOOKUP($B61,'Race 4'!$A$4:$I$35,9,FALSE))</f>
        <v>DNC</v>
      </c>
      <c r="L61" s="53">
        <f t="shared" si="54"/>
        <v>0</v>
      </c>
      <c r="M61" s="54" t="str">
        <f>IF(ISNA(VLOOKUP($B61,'Race 5'!$A$4:$I$27,9,FALSE)),"DNC",VLOOKUP($B61,'Race 5'!$A$4:$I$27,9,FALSE))</f>
        <v>DNC</v>
      </c>
      <c r="N61" s="53">
        <f t="shared" si="55"/>
        <v>0</v>
      </c>
      <c r="O61" s="54" t="str">
        <f>IF(ISNA(VLOOKUP($B61,'Race 6'!$A$4:$I$35,9,FALSE)),"DNC",VLOOKUP($B61,'Race 6'!$A$4:$I$35,9,FALSE))</f>
        <v>DNC</v>
      </c>
      <c r="P61" s="53">
        <f t="shared" si="56"/>
        <v>0</v>
      </c>
      <c r="Q61" s="54" t="str">
        <f>IF(ISNA(VLOOKUP($B61,'Race 7'!$A$4:$I$28,9,FALSE)),"DNC",VLOOKUP($B61,'Race 7'!$A$4:$I$28,9,FALSE))</f>
        <v>DNC</v>
      </c>
      <c r="R61" s="53">
        <f t="shared" si="57"/>
        <v>0</v>
      </c>
      <c r="S61" s="54" t="str">
        <f>IF(ISNA(VLOOKUP($B61,'Race 8'!$A$4:$I$23,9,FALSE)),"DNC",VLOOKUP($B61,'Race 8'!$A$4:$I$23,9,FALSE))</f>
        <v>DNC</v>
      </c>
      <c r="T61" s="53">
        <f t="shared" si="58"/>
        <v>0</v>
      </c>
      <c r="U61" s="54" t="str">
        <f>IF(ISNA(VLOOKUP($B61,'Race 9'!$A$4:$I$34,9,FALSE)),"DNC",VLOOKUP($B61,'Race 9'!$A$4:$I$34,9,FALSE))</f>
        <v>DNC</v>
      </c>
      <c r="V61" s="53">
        <f t="shared" si="59"/>
        <v>0</v>
      </c>
      <c r="W61" s="54" t="str">
        <f>IF(ISNA(VLOOKUP($B61,'Race 10'!$A$5:$I$35,9,FALSE)),"DNC",VLOOKUP($B61,'Race 10'!$A$5:$I$35,9,FALSE))</f>
        <v>DNC</v>
      </c>
      <c r="X61" s="53">
        <f t="shared" si="60"/>
        <v>0</v>
      </c>
      <c r="Y61" s="55">
        <f t="shared" si="61"/>
        <v>0</v>
      </c>
      <c r="Z61" s="56">
        <f t="shared" si="62"/>
        <v>0</v>
      </c>
      <c r="AA61" s="57">
        <f t="shared" si="63"/>
        <v>23</v>
      </c>
      <c r="AB61" s="37">
        <f t="shared" si="64"/>
        <v>0</v>
      </c>
      <c r="AC61" s="37">
        <f t="shared" si="65"/>
        <v>0</v>
      </c>
      <c r="AD61" s="37">
        <f t="shared" si="66"/>
        <v>0</v>
      </c>
      <c r="AE61" s="37">
        <f t="shared" si="67"/>
        <v>0</v>
      </c>
      <c r="AF61" s="37">
        <f t="shared" si="68"/>
        <v>0</v>
      </c>
      <c r="AG61" s="37">
        <f t="shared" si="69"/>
        <v>0</v>
      </c>
      <c r="AH61" s="37">
        <f t="shared" si="70"/>
        <v>0</v>
      </c>
      <c r="AI61" s="37">
        <f t="shared" si="71"/>
        <v>0</v>
      </c>
      <c r="AJ61" s="37">
        <f t="shared" si="72"/>
        <v>0</v>
      </c>
      <c r="AK61" s="37">
        <f t="shared" si="73"/>
        <v>0</v>
      </c>
      <c r="AL61" s="37">
        <f t="shared" si="74"/>
        <v>0</v>
      </c>
    </row>
    <row r="62" spans="1:39" customFormat="1" ht="14" hidden="1" customHeight="1">
      <c r="A62">
        <f t="shared" si="50"/>
        <v>0</v>
      </c>
      <c r="B62" s="58">
        <v>327</v>
      </c>
      <c r="C62" s="58" t="str">
        <f>VLOOKUP($B62,[1]Sheet1!$A$3:$D$92,2,FALSE)</f>
        <v>Saucy Susan</v>
      </c>
      <c r="D62" s="59" t="str">
        <f>VLOOKUP($B62,[1]Sheet1!$A$3:$D$92,3,FALSE)</f>
        <v>K Dawson</v>
      </c>
      <c r="E62" s="52" t="str">
        <f>IF(ISNA(VLOOKUP($B62,'Race 1'!$A$4:$I$24,9,FALSE)),"DNC",VLOOKUP($B62,'Race 1'!$A$4:$I$24,9,FALSE))</f>
        <v>DNC</v>
      </c>
      <c r="F62" s="53">
        <f t="shared" si="51"/>
        <v>0</v>
      </c>
      <c r="G62" s="54" t="str">
        <f>IF(ISNA(VLOOKUP($B62,'Race 2'!$A$4:$I$22,9,FALSE)),"DNC",VLOOKUP($B62,'Race 2'!$A$4:$I$22,9,FALSE))</f>
        <v>DNC</v>
      </c>
      <c r="H62" s="53">
        <f t="shared" si="52"/>
        <v>0</v>
      </c>
      <c r="I62" s="54" t="str">
        <f>IF(ISNA(VLOOKUP($B62,'Race 3'!$A$4:$I$29,9,FALSE)),"DNC",VLOOKUP($B62,'Race 3'!$A$4:$I$29,9,FALSE))</f>
        <v>DNC</v>
      </c>
      <c r="J62" s="53">
        <f t="shared" si="53"/>
        <v>0</v>
      </c>
      <c r="K62" s="54" t="str">
        <f>IF(ISNA(VLOOKUP($B62,'Race 4'!$A$4:$I$35,9,FALSE)),"DNC",VLOOKUP($B62,'Race 4'!$A$4:$I$35,9,FALSE))</f>
        <v>DNC</v>
      </c>
      <c r="L62" s="53">
        <f t="shared" si="54"/>
        <v>0</v>
      </c>
      <c r="M62" s="54" t="str">
        <f>IF(ISNA(VLOOKUP($B62,'Race 5'!$A$4:$I$27,9,FALSE)),"DNC",VLOOKUP($B62,'Race 5'!$A$4:$I$27,9,FALSE))</f>
        <v>DNC</v>
      </c>
      <c r="N62" s="53">
        <f t="shared" si="55"/>
        <v>0</v>
      </c>
      <c r="O62" s="54" t="str">
        <f>IF(ISNA(VLOOKUP($B62,'Race 6'!$A$4:$I$35,9,FALSE)),"DNC",VLOOKUP($B62,'Race 6'!$A$4:$I$35,9,FALSE))</f>
        <v>DNC</v>
      </c>
      <c r="P62" s="53">
        <f t="shared" si="56"/>
        <v>0</v>
      </c>
      <c r="Q62" s="54" t="str">
        <f>IF(ISNA(VLOOKUP($B62,'Race 7'!$A$4:$I$28,9,FALSE)),"DNC",VLOOKUP($B62,'Race 7'!$A$4:$I$28,9,FALSE))</f>
        <v>DNC</v>
      </c>
      <c r="R62" s="53">
        <f t="shared" si="57"/>
        <v>0</v>
      </c>
      <c r="S62" s="54" t="str">
        <f>IF(ISNA(VLOOKUP($B62,'Race 8'!$A$4:$I$23,9,FALSE)),"DNC",VLOOKUP($B62,'Race 8'!$A$4:$I$23,9,FALSE))</f>
        <v>DNC</v>
      </c>
      <c r="T62" s="53">
        <f t="shared" si="58"/>
        <v>0</v>
      </c>
      <c r="U62" s="54" t="str">
        <f>IF(ISNA(VLOOKUP($B62,'Race 9'!$A$4:$I$34,9,FALSE)),"DNC",VLOOKUP($B62,'Race 9'!$A$4:$I$34,9,FALSE))</f>
        <v>DNC</v>
      </c>
      <c r="V62" s="53">
        <f t="shared" si="59"/>
        <v>0</v>
      </c>
      <c r="W62" s="54" t="str">
        <f>IF(ISNA(VLOOKUP($B62,'Race 10'!$A$5:$I$35,9,FALSE)),"DNC",VLOOKUP($B62,'Race 10'!$A$5:$I$35,9,FALSE))</f>
        <v>DNC</v>
      </c>
      <c r="X62" s="53">
        <f t="shared" si="60"/>
        <v>0</v>
      </c>
      <c r="Y62" s="55">
        <f t="shared" si="61"/>
        <v>0</v>
      </c>
      <c r="Z62" s="56">
        <f t="shared" si="62"/>
        <v>0</v>
      </c>
      <c r="AA62" s="57">
        <f t="shared" si="63"/>
        <v>23</v>
      </c>
      <c r="AB62" s="37">
        <f t="shared" si="64"/>
        <v>0</v>
      </c>
      <c r="AC62" s="37">
        <f t="shared" si="65"/>
        <v>0</v>
      </c>
      <c r="AD62" s="37">
        <f t="shared" si="66"/>
        <v>0</v>
      </c>
      <c r="AE62" s="37">
        <f t="shared" si="67"/>
        <v>0</v>
      </c>
      <c r="AF62" s="37">
        <f t="shared" si="68"/>
        <v>0</v>
      </c>
      <c r="AG62" s="37">
        <f t="shared" si="69"/>
        <v>0</v>
      </c>
      <c r="AH62" s="37">
        <f t="shared" si="70"/>
        <v>0</v>
      </c>
      <c r="AI62" s="37">
        <f t="shared" si="71"/>
        <v>0</v>
      </c>
      <c r="AJ62" s="37">
        <f t="shared" si="72"/>
        <v>0</v>
      </c>
      <c r="AK62" s="37">
        <f t="shared" si="73"/>
        <v>0</v>
      </c>
      <c r="AL62" s="37">
        <f t="shared" si="74"/>
        <v>0</v>
      </c>
    </row>
    <row r="63" spans="1:39" customFormat="1">
      <c r="A63">
        <f t="shared" si="50"/>
        <v>1</v>
      </c>
      <c r="B63" s="58">
        <v>85</v>
      </c>
      <c r="C63" s="58" t="str">
        <f>VLOOKUP($B63,[1]Sheet1!$A$3:$D$92,2,FALSE)</f>
        <v>Gamble</v>
      </c>
      <c r="D63" s="59" t="str">
        <f>VLOOKUP($B63,[1]Sheet1!$A$3:$D$92,3,FALSE)</f>
        <v>R Wenham</v>
      </c>
      <c r="E63" s="52" t="str">
        <f>IF(ISNA(VLOOKUP($B63,'Race 1'!$A$4:$I$24,9,FALSE)),"DNC",VLOOKUP($B63,'Race 1'!$A$4:$I$24,9,FALSE))</f>
        <v>DNC</v>
      </c>
      <c r="F63" s="53">
        <f t="shared" si="51"/>
        <v>0</v>
      </c>
      <c r="G63" s="54" t="str">
        <f>IF(ISNA(VLOOKUP($B63,'Race 2'!$A$4:$I$22,9,FALSE)),"DNC",VLOOKUP($B63,'Race 2'!$A$4:$I$22,9,FALSE))</f>
        <v>DNC</v>
      </c>
      <c r="H63" s="53">
        <f t="shared" si="52"/>
        <v>0</v>
      </c>
      <c r="I63" s="54">
        <f>IF(ISNA(VLOOKUP($B63,'Race 3'!$A$4:$I$29,9,FALSE)),"DNC",VLOOKUP($B63,'Race 3'!$A$4:$I$29,9,FALSE))</f>
        <v>8</v>
      </c>
      <c r="J63" s="53">
        <f t="shared" si="53"/>
        <v>36.363636363636367</v>
      </c>
      <c r="K63" s="54">
        <f>IF(ISNA(VLOOKUP($B63,'Race 4'!$A$4:$I$35,9,FALSE)),"DNC",VLOOKUP($B63,'Race 4'!$A$4:$I$35,9,FALSE))</f>
        <v>6</v>
      </c>
      <c r="L63" s="53">
        <f t="shared" si="54"/>
        <v>44.444444444444443</v>
      </c>
      <c r="M63" s="54" t="str">
        <f>IF(ISNA(VLOOKUP($B63,'Race 5'!$A$4:$I$27,9,FALSE)),"DNC",VLOOKUP($B63,'Race 5'!$A$4:$I$27,9,FALSE))</f>
        <v>DNC</v>
      </c>
      <c r="N63" s="53">
        <f t="shared" si="55"/>
        <v>0</v>
      </c>
      <c r="O63" s="54" t="str">
        <f>IF(ISNA(VLOOKUP($B63,'Race 6'!$A$4:$I$35,9,FALSE)),"DNC",VLOOKUP($B63,'Race 6'!$A$4:$I$35,9,FALSE))</f>
        <v>DNC</v>
      </c>
      <c r="P63" s="53">
        <f t="shared" si="56"/>
        <v>0</v>
      </c>
      <c r="Q63" s="54" t="str">
        <f>IF(ISNA(VLOOKUP($B63,'Race 7'!$A$4:$I$28,9,FALSE)),"DNC",VLOOKUP($B63,'Race 7'!$A$4:$I$28,9,FALSE))</f>
        <v>DNC</v>
      </c>
      <c r="R63" s="53">
        <f t="shared" si="57"/>
        <v>0</v>
      </c>
      <c r="S63" s="54" t="str">
        <f>IF(ISNA(VLOOKUP($B63,'Race 8'!$A$4:$I$23,9,FALSE)),"DNC",VLOOKUP($B63,'Race 8'!$A$4:$I$23,9,FALSE))</f>
        <v>DNC</v>
      </c>
      <c r="T63" s="53">
        <f t="shared" si="58"/>
        <v>0</v>
      </c>
      <c r="U63" s="54" t="str">
        <f>IF(ISNA(VLOOKUP($B63,'Race 9'!$A$4:$I$34,9,FALSE)),"DNC",VLOOKUP($B63,'Race 9'!$A$4:$I$34,9,FALSE))</f>
        <v>DNC</v>
      </c>
      <c r="V63" s="53">
        <f t="shared" si="59"/>
        <v>0</v>
      </c>
      <c r="W63" s="54" t="str">
        <f>IF(ISNA(VLOOKUP($B63,'Race 10'!$A$5:$I$35,9,FALSE)),"DNC",VLOOKUP($B63,'Race 10'!$A$5:$I$35,9,FALSE))</f>
        <v>DNC</v>
      </c>
      <c r="X63" s="53">
        <f t="shared" si="60"/>
        <v>0</v>
      </c>
      <c r="Y63" s="55">
        <f t="shared" si="61"/>
        <v>80.808080808080803</v>
      </c>
      <c r="Z63" s="56">
        <f t="shared" si="62"/>
        <v>80.808080808080803</v>
      </c>
      <c r="AA63" s="57">
        <f t="shared" si="63"/>
        <v>20</v>
      </c>
      <c r="AB63" s="37">
        <f t="shared" si="64"/>
        <v>0</v>
      </c>
      <c r="AC63" s="37">
        <f t="shared" si="65"/>
        <v>0</v>
      </c>
      <c r="AD63" s="37">
        <f t="shared" si="66"/>
        <v>0</v>
      </c>
      <c r="AE63" s="37">
        <f t="shared" si="67"/>
        <v>36.363636363636367</v>
      </c>
      <c r="AF63" s="37">
        <f t="shared" si="68"/>
        <v>44.444444444444443</v>
      </c>
      <c r="AG63" s="37">
        <f t="shared" si="69"/>
        <v>0</v>
      </c>
      <c r="AH63" s="37">
        <f t="shared" si="70"/>
        <v>0</v>
      </c>
      <c r="AI63" s="37">
        <f t="shared" si="71"/>
        <v>0</v>
      </c>
      <c r="AJ63" s="37">
        <f t="shared" si="72"/>
        <v>0</v>
      </c>
      <c r="AK63" s="37">
        <f t="shared" si="73"/>
        <v>0</v>
      </c>
      <c r="AL63" s="37">
        <f t="shared" si="74"/>
        <v>0</v>
      </c>
    </row>
    <row r="64" spans="1:39" customFormat="1">
      <c r="A64">
        <f t="shared" si="50"/>
        <v>1</v>
      </c>
      <c r="B64" s="58">
        <v>141</v>
      </c>
      <c r="C64" s="58" t="str">
        <f>VLOOKUP($B64,[1]Sheet1!$A$3:$D$92,2,FALSE)</f>
        <v>Ripple</v>
      </c>
      <c r="D64" s="59" t="str">
        <f>VLOOKUP($B64,[1]Sheet1!$A$3:$D$92,3,FALSE)</f>
        <v>D McKellar</v>
      </c>
      <c r="E64" s="52">
        <f>IF(ISNA(VLOOKUP($B64,'Race 1'!$A$4:$I$24,9,FALSE)),"DNC",VLOOKUP($B64,'Race 1'!$A$4:$I$24,9,FALSE))</f>
        <v>10</v>
      </c>
      <c r="F64" s="53">
        <f t="shared" si="51"/>
        <v>30.76923076923077</v>
      </c>
      <c r="G64" s="54">
        <f>IF(ISNA(VLOOKUP($B64,'Race 2'!$A$4:$I$22,9,FALSE)),"DNC",VLOOKUP($B64,'Race 2'!$A$4:$I$22,9,FALSE))</f>
        <v>11</v>
      </c>
      <c r="H64" s="53">
        <f t="shared" si="52"/>
        <v>28.571428571428573</v>
      </c>
      <c r="I64" s="54" t="str">
        <f>IF(ISNA(VLOOKUP($B64,'Race 3'!$A$4:$I$29,9,FALSE)),"DNC",VLOOKUP($B64,'Race 3'!$A$4:$I$29,9,FALSE))</f>
        <v>DNC</v>
      </c>
      <c r="J64" s="53">
        <f t="shared" si="53"/>
        <v>0</v>
      </c>
      <c r="K64" s="54" t="str">
        <f>IF(ISNA(VLOOKUP($B64,'Race 4'!$A$4:$I$35,9,FALSE)),"DNC",VLOOKUP($B64,'Race 4'!$A$4:$I$35,9,FALSE))</f>
        <v>DNC</v>
      </c>
      <c r="L64" s="53">
        <f t="shared" si="54"/>
        <v>0</v>
      </c>
      <c r="M64" s="54" t="str">
        <f>IF(ISNA(VLOOKUP($B64,'Race 5'!$A$4:$I$27,9,FALSE)),"DNC",VLOOKUP($B64,'Race 5'!$A$4:$I$27,9,FALSE))</f>
        <v>DNC</v>
      </c>
      <c r="N64" s="53">
        <f t="shared" si="55"/>
        <v>0</v>
      </c>
      <c r="O64" s="54" t="str">
        <f>IF(ISNA(VLOOKUP($B64,'Race 6'!$A$4:$I$35,9,FALSE)),"DNC",VLOOKUP($B64,'Race 6'!$A$4:$I$35,9,FALSE))</f>
        <v>DNC</v>
      </c>
      <c r="P64" s="53">
        <f t="shared" si="56"/>
        <v>0</v>
      </c>
      <c r="Q64" s="54" t="str">
        <f>IF(ISNA(VLOOKUP($B64,'Race 7'!$A$4:$I$28,9,FALSE)),"DNC",VLOOKUP($B64,'Race 7'!$A$4:$I$28,9,FALSE))</f>
        <v>DNC</v>
      </c>
      <c r="R64" s="53">
        <f t="shared" si="57"/>
        <v>0</v>
      </c>
      <c r="S64" s="54" t="str">
        <f>IF(ISNA(VLOOKUP($B64,'Race 8'!$A$4:$I$23,9,FALSE)),"DNC",VLOOKUP($B64,'Race 8'!$A$4:$I$23,9,FALSE))</f>
        <v>DNC</v>
      </c>
      <c r="T64" s="53">
        <f t="shared" si="58"/>
        <v>0</v>
      </c>
      <c r="U64" s="54" t="str">
        <f>IF(ISNA(VLOOKUP($B64,'Race 9'!$A$4:$I$34,9,FALSE)),"DNC",VLOOKUP($B64,'Race 9'!$A$4:$I$34,9,FALSE))</f>
        <v>DNC</v>
      </c>
      <c r="V64" s="53">
        <f t="shared" si="59"/>
        <v>0</v>
      </c>
      <c r="W64" s="54" t="str">
        <f>IF(ISNA(VLOOKUP($B64,'Race 10'!$A$5:$I$35,9,FALSE)),"DNC",VLOOKUP($B64,'Race 10'!$A$5:$I$35,9,FALSE))</f>
        <v>DNC</v>
      </c>
      <c r="X64" s="53">
        <f t="shared" si="60"/>
        <v>0</v>
      </c>
      <c r="Y64" s="55">
        <f t="shared" si="61"/>
        <v>59.340659340659343</v>
      </c>
      <c r="Z64" s="56">
        <f t="shared" si="62"/>
        <v>59.340659340659343</v>
      </c>
      <c r="AA64" s="57">
        <f t="shared" si="63"/>
        <v>21</v>
      </c>
      <c r="AB64" s="37">
        <f t="shared" si="64"/>
        <v>0</v>
      </c>
      <c r="AC64" s="37">
        <f t="shared" si="65"/>
        <v>30.76923076923077</v>
      </c>
      <c r="AD64" s="37">
        <f t="shared" si="66"/>
        <v>28.571428571428573</v>
      </c>
      <c r="AE64" s="37">
        <f t="shared" si="67"/>
        <v>0</v>
      </c>
      <c r="AF64" s="37">
        <f t="shared" si="68"/>
        <v>0</v>
      </c>
      <c r="AG64" s="37">
        <f t="shared" si="69"/>
        <v>0</v>
      </c>
      <c r="AH64" s="37">
        <f t="shared" si="70"/>
        <v>0</v>
      </c>
      <c r="AI64" s="37">
        <f t="shared" si="71"/>
        <v>0</v>
      </c>
      <c r="AJ64" s="37">
        <f t="shared" si="72"/>
        <v>0</v>
      </c>
      <c r="AK64" s="37">
        <f t="shared" si="73"/>
        <v>0</v>
      </c>
      <c r="AL64" s="37">
        <f t="shared" si="74"/>
        <v>0</v>
      </c>
    </row>
    <row r="65" spans="1:39" customFormat="1">
      <c r="A65">
        <f t="shared" si="50"/>
        <v>1</v>
      </c>
      <c r="B65" s="58">
        <v>260</v>
      </c>
      <c r="C65" s="58" t="str">
        <f>VLOOKUP($B65,[1]Sheet1!$A$3:$D$92,2,FALSE)</f>
        <v>Mi Mistress</v>
      </c>
      <c r="D65" s="59" t="str">
        <f>VLOOKUP($B65,[1]Sheet1!$A$3:$D$92,3,FALSE)</f>
        <v>J Wilson</v>
      </c>
      <c r="E65" s="52" t="str">
        <f>IF(ISNA(VLOOKUP($B65,'Race 1'!$A$4:$I$24,9,FALSE)),"DNC",VLOOKUP($B65,'Race 1'!$A$4:$I$24,9,FALSE))</f>
        <v>DNC</v>
      </c>
      <c r="F65" s="53">
        <f t="shared" si="51"/>
        <v>0</v>
      </c>
      <c r="G65" s="54" t="str">
        <f>IF(ISNA(VLOOKUP($B65,'Race 2'!$A$4:$I$22,9,FALSE)),"DNC",VLOOKUP($B65,'Race 2'!$A$4:$I$22,9,FALSE))</f>
        <v>DNC</v>
      </c>
      <c r="H65" s="53">
        <f t="shared" si="52"/>
        <v>0</v>
      </c>
      <c r="I65" s="54" t="str">
        <f>IF(ISNA(VLOOKUP($B65,'Race 3'!$A$4:$I$29,9,FALSE)),"DNC",VLOOKUP($B65,'Race 3'!$A$4:$I$29,9,FALSE))</f>
        <v>DNC</v>
      </c>
      <c r="J65" s="53">
        <f t="shared" si="53"/>
        <v>0</v>
      </c>
      <c r="K65" s="54" t="str">
        <f>IF(ISNA(VLOOKUP($B65,'Race 4'!$A$4:$I$35,9,FALSE)),"DNC",VLOOKUP($B65,'Race 4'!$A$4:$I$35,9,FALSE))</f>
        <v>DNC</v>
      </c>
      <c r="L65" s="53">
        <f t="shared" si="54"/>
        <v>0</v>
      </c>
      <c r="M65" s="54">
        <f>IF(ISNA(VLOOKUP($B65,'Race 5'!$A$4:$I$27,9,FALSE)),"DNC",VLOOKUP($B65,'Race 5'!$A$4:$I$27,9,FALSE))</f>
        <v>17</v>
      </c>
      <c r="N65" s="53">
        <f t="shared" si="55"/>
        <v>20</v>
      </c>
      <c r="O65" s="54">
        <f>IF(ISNA(VLOOKUP($B65,'Race 6'!$A$4:$I$35,9,FALSE)),"DNC",VLOOKUP($B65,'Race 6'!$A$4:$I$35,9,FALSE))</f>
        <v>15</v>
      </c>
      <c r="P65" s="53">
        <f t="shared" si="56"/>
        <v>22.222222222222221</v>
      </c>
      <c r="Q65" s="54" t="str">
        <f>IF(ISNA(VLOOKUP($B65,'Race 7'!$A$4:$I$28,9,FALSE)),"DNC",VLOOKUP($B65,'Race 7'!$A$4:$I$28,9,FALSE))</f>
        <v>DNC</v>
      </c>
      <c r="R65" s="53">
        <f t="shared" si="57"/>
        <v>0</v>
      </c>
      <c r="S65" s="54" t="str">
        <f>IF(ISNA(VLOOKUP($B65,'Race 8'!$A$4:$I$23,9,FALSE)),"DNC",VLOOKUP($B65,'Race 8'!$A$4:$I$23,9,FALSE))</f>
        <v>DNC</v>
      </c>
      <c r="T65" s="53">
        <f t="shared" si="58"/>
        <v>0</v>
      </c>
      <c r="U65" s="54" t="str">
        <f>IF(ISNA(VLOOKUP($B65,'Race 9'!$A$4:$I$34,9,FALSE)),"DNC",VLOOKUP($B65,'Race 9'!$A$4:$I$34,9,FALSE))</f>
        <v>DNC</v>
      </c>
      <c r="V65" s="53">
        <f t="shared" si="59"/>
        <v>0</v>
      </c>
      <c r="W65" s="54" t="str">
        <f>IF(ISNA(VLOOKUP($B65,'Race 10'!$A$5:$I$35,9,FALSE)),"DNC",VLOOKUP($B65,'Race 10'!$A$5:$I$35,9,FALSE))</f>
        <v>DNC</v>
      </c>
      <c r="X65" s="53">
        <f t="shared" si="60"/>
        <v>0</v>
      </c>
      <c r="Y65" s="55">
        <f t="shared" si="61"/>
        <v>42.222222222222221</v>
      </c>
      <c r="Z65" s="56">
        <f t="shared" si="62"/>
        <v>42.222222222222221</v>
      </c>
      <c r="AA65" s="57">
        <f t="shared" si="63"/>
        <v>22</v>
      </c>
      <c r="AB65" s="37">
        <f t="shared" si="64"/>
        <v>0</v>
      </c>
      <c r="AC65" s="37">
        <f t="shared" si="65"/>
        <v>0</v>
      </c>
      <c r="AD65" s="37">
        <f t="shared" si="66"/>
        <v>0</v>
      </c>
      <c r="AE65" s="37">
        <f t="shared" si="67"/>
        <v>0</v>
      </c>
      <c r="AF65" s="37">
        <f t="shared" si="68"/>
        <v>0</v>
      </c>
      <c r="AG65" s="37">
        <f t="shared" si="69"/>
        <v>20</v>
      </c>
      <c r="AH65" s="37">
        <f t="shared" si="70"/>
        <v>22.222222222222221</v>
      </c>
      <c r="AI65" s="37">
        <f t="shared" si="71"/>
        <v>0</v>
      </c>
      <c r="AJ65" s="37">
        <f t="shared" si="72"/>
        <v>0</v>
      </c>
      <c r="AK65" s="37">
        <f t="shared" si="73"/>
        <v>0</v>
      </c>
      <c r="AL65" s="37">
        <f t="shared" si="74"/>
        <v>0</v>
      </c>
      <c r="AM65" s="37"/>
    </row>
    <row r="66" spans="1:39" customFormat="1">
      <c r="B66" s="51"/>
      <c r="C66" s="58"/>
      <c r="D66" s="59"/>
      <c r="E66" s="52"/>
      <c r="F66" s="53"/>
      <c r="G66" s="54"/>
      <c r="H66" s="53"/>
      <c r="I66" s="54"/>
      <c r="J66" s="53"/>
      <c r="K66" s="54"/>
      <c r="L66" s="53"/>
      <c r="M66" s="54"/>
      <c r="N66" s="53"/>
      <c r="O66" s="54"/>
      <c r="P66" s="53"/>
      <c r="Q66" s="54"/>
      <c r="R66" s="53"/>
      <c r="S66" s="54"/>
      <c r="T66" s="53"/>
      <c r="U66" s="54"/>
      <c r="V66" s="53"/>
      <c r="W66" s="54"/>
      <c r="X66" s="53"/>
      <c r="Y66" s="55"/>
      <c r="Z66" s="56"/>
      <c r="AA66" s="5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9">
      <c r="B67" s="51"/>
      <c r="C67" s="58"/>
      <c r="D67" s="59"/>
      <c r="E67" s="52"/>
      <c r="F67" s="53"/>
      <c r="G67" s="54"/>
      <c r="H67" s="53"/>
      <c r="I67" s="54"/>
      <c r="J67" s="53"/>
      <c r="K67" s="54"/>
      <c r="L67" s="53"/>
      <c r="M67" s="54"/>
      <c r="N67" s="53"/>
      <c r="O67" s="54"/>
      <c r="P67" s="53"/>
      <c r="Q67" s="54"/>
      <c r="R67" s="53"/>
      <c r="S67" s="54"/>
      <c r="T67" s="53"/>
      <c r="U67" s="54"/>
      <c r="V67" s="53"/>
      <c r="W67" s="54"/>
      <c r="X67" s="53"/>
      <c r="Y67" s="55"/>
      <c r="Z67" s="56"/>
      <c r="AA67" s="57"/>
      <c r="AM67" s="60"/>
    </row>
    <row r="68" spans="1:39" customFormat="1">
      <c r="B68" s="51"/>
      <c r="C68" s="58"/>
      <c r="D68" s="59"/>
      <c r="E68" s="52"/>
      <c r="F68" s="53"/>
      <c r="G68" s="54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53"/>
      <c r="S68" s="54"/>
      <c r="T68" s="53"/>
      <c r="U68" s="54"/>
      <c r="V68" s="53"/>
      <c r="W68" s="54"/>
      <c r="X68" s="53"/>
      <c r="Y68" s="55"/>
      <c r="Z68" s="56"/>
      <c r="AA68" s="5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70" spans="1:39">
      <c r="D70" s="37" t="s">
        <v>40</v>
      </c>
      <c r="E70" s="5">
        <f>MAX(E4:E69)+COUNTIF(E4:E69,"dnf")+COUNTIF(E4:E69,"dsq")</f>
        <v>13</v>
      </c>
      <c r="G70" s="5">
        <f>MAX(G4:G69)+COUNTIF(G4:G69,"dnf")+COUNTIF(G4:G69,"dsq")</f>
        <v>13</v>
      </c>
      <c r="I70" s="5">
        <f>MAX(I4:I69)+COUNTIF(I4:I69,"dnf")+COUNTIF(I4:I69,"dsq")</f>
        <v>16</v>
      </c>
      <c r="K70" s="5">
        <f>MAX(K4:K69)+COUNTIF(K4:K69,"dnf")+COUNTIF(K4:K69,"dsq")</f>
        <v>16</v>
      </c>
      <c r="M70" s="5">
        <f>MAX(M4:M69)+COUNTIF(M4:M69,"dnf")+COUNTIF(M4:M69,"dsq")</f>
        <v>18</v>
      </c>
      <c r="O70" s="5">
        <f>MAX(O4:O69)+COUNTIF(O4:O69,"dnf")+COUNTIF(O4:O69,"dsq")</f>
        <v>17</v>
      </c>
      <c r="Q70" s="5">
        <f>MAX(Q4:Q69)+COUNTIF(Q4:Q69,"dnf")</f>
        <v>15</v>
      </c>
      <c r="S70" s="5">
        <f>MAX(S4:S69)+COUNTIF(S4:S69,"dnf")+COUNTIF(S4:S69,"OCS")</f>
        <v>12</v>
      </c>
      <c r="U70" s="5">
        <f>MAX(U4:U69)+COUNTIF(U4:U69,"dnf")</f>
        <v>12</v>
      </c>
      <c r="W70" s="5">
        <f>MAX(W4:W69)+COUNTIF(W4:W69,"dnf")</f>
        <v>0</v>
      </c>
    </row>
  </sheetData>
  <autoFilter ref="A3:AM65">
    <filterColumn colId="2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3"/>
        <filter val="4"/>
        <filter val="5"/>
        <filter val="6"/>
        <filter val="7"/>
        <filter val="8"/>
        <filter val="9"/>
      </filters>
    </filterColumn>
    <sortState ref="A7:AM65">
      <sortCondition ref="AA3:AA65"/>
    </sortState>
  </autoFilter>
  <mergeCells count="11">
    <mergeCell ref="W2:X2"/>
    <mergeCell ref="B1:D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82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L67"/>
  <sheetViews>
    <sheetView topLeftCell="B1" zoomScale="150" zoomScaleNormal="150" zoomScalePageLayoutView="150" workbookViewId="0">
      <selection activeCell="E72" sqref="E72"/>
    </sheetView>
  </sheetViews>
  <sheetFormatPr baseColWidth="10" defaultColWidth="7.83203125" defaultRowHeight="14" x14ac:dyDescent="0"/>
  <cols>
    <col min="1" max="1" width="5.6640625" hidden="1" customWidth="1"/>
    <col min="2" max="2" width="5.6640625" style="61" customWidth="1"/>
    <col min="3" max="3" width="17" style="37" customWidth="1"/>
    <col min="4" max="4" width="12.33203125" style="37" customWidth="1"/>
    <col min="5" max="5" width="6.33203125" style="61" customWidth="1"/>
    <col min="6" max="6" width="6.33203125" style="63" customWidth="1"/>
    <col min="7" max="7" width="6.33203125" style="61" customWidth="1"/>
    <col min="8" max="8" width="7.1640625" style="63" customWidth="1"/>
    <col min="9" max="9" width="6.33203125" style="61" customWidth="1"/>
    <col min="10" max="10" width="6.33203125" style="63" customWidth="1"/>
    <col min="11" max="11" width="6.33203125" style="61" customWidth="1"/>
    <col min="12" max="12" width="6.33203125" style="63" customWidth="1"/>
    <col min="13" max="13" width="6.33203125" style="61" customWidth="1"/>
    <col min="14" max="14" width="6.33203125" style="63" customWidth="1"/>
    <col min="15" max="15" width="6.33203125" style="61" customWidth="1"/>
    <col min="16" max="16" width="7" style="61" customWidth="1"/>
    <col min="17" max="18" width="6.33203125" style="61" customWidth="1"/>
    <col min="19" max="19" width="6.5" style="61" customWidth="1"/>
    <col min="20" max="20" width="7.83203125" style="61" customWidth="1"/>
    <col min="21" max="21" width="6.5" style="61" customWidth="1"/>
    <col min="22" max="22" width="6.5" style="61" bestFit="1" customWidth="1"/>
    <col min="23" max="23" width="6.1640625" style="61" hidden="1" customWidth="1"/>
    <col min="24" max="24" width="7.1640625" style="61" hidden="1" customWidth="1"/>
    <col min="25" max="25" width="7.83203125" style="61" customWidth="1"/>
    <col min="26" max="26" width="7.33203125" style="61" customWidth="1"/>
    <col min="27" max="27" width="7.5" style="61" customWidth="1"/>
    <col min="28" max="28" width="8.33203125" style="37" hidden="1" customWidth="1"/>
    <col min="29" max="29" width="7.1640625" style="37" hidden="1" customWidth="1"/>
    <col min="30" max="30" width="8.5" style="37" hidden="1" customWidth="1"/>
    <col min="31" max="31" width="6.6640625" style="37" hidden="1" customWidth="1"/>
    <col min="32" max="32" width="7.5" style="37" hidden="1" customWidth="1"/>
    <col min="33" max="33" width="8.33203125" style="37" hidden="1" customWidth="1"/>
    <col min="34" max="34" width="6.5" style="37" hidden="1" customWidth="1"/>
    <col min="35" max="35" width="9.83203125" style="37" hidden="1" customWidth="1"/>
    <col min="36" max="36" width="7.33203125" style="37" hidden="1" customWidth="1"/>
    <col min="37" max="37" width="5.6640625" style="37" hidden="1" customWidth="1"/>
    <col min="38" max="38" width="11.5" style="37" hidden="1" customWidth="1"/>
    <col min="39" max="16384" width="7.83203125" style="37"/>
  </cols>
  <sheetData>
    <row r="1" spans="1:38">
      <c r="B1" s="106" t="s">
        <v>44</v>
      </c>
      <c r="C1" s="112"/>
      <c r="D1" s="112"/>
      <c r="E1" s="112"/>
      <c r="F1" s="113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8">
      <c r="B2" s="38"/>
      <c r="C2" s="64"/>
      <c r="D2" s="65"/>
      <c r="E2" s="104" t="s">
        <v>24</v>
      </c>
      <c r="F2" s="109"/>
      <c r="G2" s="104" t="s">
        <v>25</v>
      </c>
      <c r="H2" s="110"/>
      <c r="I2" s="104" t="s">
        <v>26</v>
      </c>
      <c r="J2" s="109"/>
      <c r="K2" s="111" t="s">
        <v>27</v>
      </c>
      <c r="L2" s="109"/>
      <c r="M2" s="104" t="s">
        <v>28</v>
      </c>
      <c r="N2" s="109"/>
      <c r="O2" s="104" t="s">
        <v>29</v>
      </c>
      <c r="P2" s="105"/>
      <c r="Q2" s="104" t="s">
        <v>30</v>
      </c>
      <c r="R2" s="105"/>
      <c r="S2" s="104" t="s">
        <v>31</v>
      </c>
      <c r="T2" s="105"/>
      <c r="U2" s="104" t="s">
        <v>32</v>
      </c>
      <c r="V2" s="105"/>
      <c r="W2" s="104" t="s">
        <v>33</v>
      </c>
      <c r="X2" s="105"/>
      <c r="Y2" s="29"/>
      <c r="Z2" s="30" t="s">
        <v>22</v>
      </c>
      <c r="AA2" s="41" t="s">
        <v>23</v>
      </c>
    </row>
    <row r="3" spans="1:38">
      <c r="B3" s="42" t="s">
        <v>34</v>
      </c>
      <c r="C3" s="66" t="s">
        <v>35</v>
      </c>
      <c r="D3" s="67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41</v>
      </c>
      <c r="AA3" s="49" t="s">
        <v>36</v>
      </c>
    </row>
    <row r="4" spans="1:38" ht="12.75" hidden="1" customHeight="1">
      <c r="A4">
        <f t="shared" ref="A4:A6" si="0">IF(SUM(E4:X4)=0,0,1)</f>
        <v>0</v>
      </c>
      <c r="B4" s="5">
        <v>4</v>
      </c>
      <c r="C4" s="68" t="str">
        <f>VLOOKUP($B4,[1]Sheet1!$A$3:$D$82,2,FALSE)</f>
        <v>Why</v>
      </c>
      <c r="D4" s="68" t="str">
        <f>VLOOKUP($B4,[1]Sheet1!$A$3:$D$82,3,FALSE)</f>
        <v>J Proko</v>
      </c>
      <c r="E4" s="54" t="str">
        <f>IF(ISNA(VLOOKUP($B4,'Race 1'!$A$4:$I$24,8,FALSE)),"DNC",VLOOKUP(B4,'Race 1'!$A$4:$I$24,8,FALSE))</f>
        <v>DNC</v>
      </c>
      <c r="F4" s="53">
        <f t="shared" ref="F4:F6" si="1">IF(AND(E4&lt;50,E4&gt;0),400/(E4+3),IF(E4="DNF",400/(E$67+4),0))</f>
        <v>0</v>
      </c>
      <c r="G4" s="54" t="str">
        <f>IF(ISNA(VLOOKUP($B4,'Race 2'!$A$4:$I$22,8,FALSE)),"DNC",VLOOKUP($B4,'Race 2'!$A$4:$I$22,8,FALSE))</f>
        <v>DNC</v>
      </c>
      <c r="H4" s="53">
        <f t="shared" ref="H4:H6" si="2">IF(AND(G4&lt;50,G4&gt;0),400/(G4+3),IF(G4="DNF",400/(G$67+4),0))</f>
        <v>0</v>
      </c>
      <c r="I4" s="54" t="str">
        <f>IF(ISNA(VLOOKUP($B4,'Race 3'!$A$4:$I$29,8,FALSE)),"DNC",VLOOKUP($B4,'Race 3'!$A$4:$I$29,8,FALSE))</f>
        <v>DNC</v>
      </c>
      <c r="J4" s="53">
        <f t="shared" ref="J4:J6" si="3">IF(AND(I4&lt;50,I4&gt;0),400/(I4+3),IF(I4="DNF",400/(I$67+4),0))</f>
        <v>0</v>
      </c>
      <c r="K4" s="54" t="str">
        <f>IF(ISNA(VLOOKUP($B4,'Race 4'!$A$4:$I$35,8,FALSE)),"DNC",VLOOKUP($B4,'Race 4'!$A$4:$I$35,8,FALSE))</f>
        <v>DNC</v>
      </c>
      <c r="L4" s="53">
        <f t="shared" ref="L4:L6" si="4">IF(AND(K4&lt;50,K4&gt;0),400/(K4+3),IF(K4="DNF",400/(K$67+4),0))</f>
        <v>0</v>
      </c>
      <c r="M4" s="54" t="str">
        <f>IF(ISNA(VLOOKUP($B4,'Race 5'!$A$4:$I$27,8,FALSE)),"DNC",VLOOKUP($B4,'Race 5'!$A$4:$I$27,8,FALSE))</f>
        <v>DNC</v>
      </c>
      <c r="N4" s="53">
        <f t="shared" ref="N4:N6" si="5">IF(AND(M4&lt;50,M4&gt;0),400/(M4+3),IF(M4="DNF",400/(M$67+4),0))</f>
        <v>0</v>
      </c>
      <c r="O4" s="54" t="str">
        <f>IF(ISNA(VLOOKUP($B4,'Race 6'!$A$4:$I$35,8,FALSE)),"DNC",VLOOKUP($B4,'Race 6'!$A$4:$I$35,8,FALSE))</f>
        <v>DNC</v>
      </c>
      <c r="P4" s="53">
        <f t="shared" ref="P4:P6" si="6">IF(AND(O4&lt;50,O4&gt;0),400/(O4+3),IF(O4="DNF",400/(O$67+4),0))</f>
        <v>0</v>
      </c>
      <c r="Q4" s="54" t="str">
        <f>IF(ISNA(VLOOKUP($B4,'Race 7'!$A$4:$I$28,8,FALSE)),"DNC",VLOOKUP($B4,'Race 7'!$A$4:$I$28,8,FALSE))</f>
        <v>DNC</v>
      </c>
      <c r="R4" s="53">
        <f t="shared" ref="R4:R6" si="7">IF(AND(Q4&lt;50,Q4&gt;0),400/(Q4+3),IF(Q4="DNF",400/(Q$67+4),0))</f>
        <v>0</v>
      </c>
      <c r="S4" s="54" t="str">
        <f>IF(ISNA(VLOOKUP($B4,'Race 8'!$A$4:$I$35,8,FALSE)),"DNC",VLOOKUP($B4,'Race 8'!$A$4:$I$35,8,FALSE))</f>
        <v>DNC</v>
      </c>
      <c r="T4" s="53">
        <f t="shared" ref="T4:T6" si="8">IF(AND(S4&lt;50,S4&gt;0),400/(S4+3),IF(S4="DNF",400/(S$67+4),0))</f>
        <v>0</v>
      </c>
      <c r="U4" s="54" t="str">
        <f>IF(ISNA(VLOOKUP($B4,'Race 9'!$A$4:$I$34,8,FALSE)),"DNC",VLOOKUP($B4,'Race 9'!$A$4:$I$34,8,FALSE))</f>
        <v>DNC</v>
      </c>
      <c r="V4" s="53">
        <f t="shared" ref="V4:V6" si="9">IF(AND(U4&lt;50,U4&gt;0),400/(U4+3),IF(U4="DNF",400/(U$67+4),0))</f>
        <v>0</v>
      </c>
      <c r="W4" s="54" t="str">
        <f>IF(ISNA(VLOOKUP($B4,'Race 10'!$A$5:$I$35,8,FALSE)),"DNC",VLOOKUP($B4,'Race 10'!$A$5:$I$35,8,FALSE))</f>
        <v>DNC</v>
      </c>
      <c r="X4" s="53">
        <f t="shared" ref="X4:X6" si="10">IF(AND(W4&lt;50,W4&gt;0),400/(W4+3),IF(W4="DNF",400/(W$67+4),0))</f>
        <v>0</v>
      </c>
      <c r="Y4" s="55">
        <f t="shared" ref="Y4:Y6" si="11">+X4+V4+T4+R4+P4+N4+L4+J4+H4+F4</f>
        <v>0</v>
      </c>
      <c r="Z4" s="56">
        <f t="shared" ref="Z4:Z6" si="12">+Y4-AB4</f>
        <v>0</v>
      </c>
      <c r="AA4" s="57">
        <f t="shared" ref="AA4:AA6" si="13">RANK(Z4,$Z$4:$Z$65,0)</f>
        <v>23</v>
      </c>
      <c r="AB4" s="37">
        <f t="shared" ref="AB4:AB6" si="14">SMALL(AC4:AJ4,2)+MIN(AC4:AJ4)</f>
        <v>0</v>
      </c>
      <c r="AC4" s="37">
        <f t="shared" ref="AC4:AC6" si="15">+F4</f>
        <v>0</v>
      </c>
      <c r="AD4" s="37">
        <f t="shared" ref="AD4:AD6" si="16">+H4</f>
        <v>0</v>
      </c>
      <c r="AE4" s="37">
        <f t="shared" ref="AE4:AE6" si="17">+J4</f>
        <v>0</v>
      </c>
      <c r="AF4" s="37">
        <f t="shared" ref="AF4:AF6" si="18">+L4</f>
        <v>0</v>
      </c>
      <c r="AG4" s="37">
        <f t="shared" ref="AG4:AG6" si="19">+N4</f>
        <v>0</v>
      </c>
      <c r="AH4" s="37">
        <f t="shared" ref="AH4:AH6" si="20">+P4</f>
        <v>0</v>
      </c>
      <c r="AI4" s="37">
        <f t="shared" ref="AI4:AI6" si="21">+R4</f>
        <v>0</v>
      </c>
      <c r="AJ4" s="37">
        <f t="shared" ref="AJ4:AJ6" si="22">+T4</f>
        <v>0</v>
      </c>
      <c r="AK4" s="37">
        <f t="shared" ref="AK4:AK6" si="23">+V4</f>
        <v>0</v>
      </c>
      <c r="AL4" s="37">
        <f t="shared" ref="AL4:AL6" si="24">+X4</f>
        <v>0</v>
      </c>
    </row>
    <row r="5" spans="1:38" customFormat="1" ht="12.75" hidden="1" customHeight="1">
      <c r="A5">
        <f t="shared" si="0"/>
        <v>0</v>
      </c>
      <c r="B5" s="5" t="s">
        <v>38</v>
      </c>
      <c r="C5" s="68" t="str">
        <f>VLOOKUP($B5,[1]Sheet1!$A$3:$D$82,2,FALSE)</f>
        <v>Why</v>
      </c>
      <c r="D5" s="68" t="str">
        <f>VLOOKUP($B5,[1]Sheet1!$A$3:$D$82,3,FALSE)</f>
        <v>R Proko</v>
      </c>
      <c r="E5" s="54" t="str">
        <f>IF(ISNA(VLOOKUP($B5,'Race 1'!$A$4:$I$24,8,FALSE)),"DNC",VLOOKUP(B5,'Race 1'!$A$4:$I$24,8,FALSE))</f>
        <v>DNC</v>
      </c>
      <c r="F5" s="53">
        <f t="shared" si="1"/>
        <v>0</v>
      </c>
      <c r="G5" s="54" t="str">
        <f>IF(ISNA(VLOOKUP($B5,'Race 2'!$A$4:$I$22,8,FALSE)),"DNC",VLOOKUP($B5,'Race 2'!$A$4:$I$22,8,FALSE))</f>
        <v>DNC</v>
      </c>
      <c r="H5" s="53">
        <f t="shared" si="2"/>
        <v>0</v>
      </c>
      <c r="I5" s="54" t="str">
        <f>IF(ISNA(VLOOKUP($B5,'Race 3'!$A$4:$I$29,8,FALSE)),"DNC",VLOOKUP($B5,'Race 3'!$A$4:$I$29,8,FALSE))</f>
        <v>DNC</v>
      </c>
      <c r="J5" s="53">
        <f t="shared" si="3"/>
        <v>0</v>
      </c>
      <c r="K5" s="54" t="str">
        <f>IF(ISNA(VLOOKUP($B5,'Race 4'!$A$4:$I$35,8,FALSE)),"DNC",VLOOKUP($B5,'Race 4'!$A$4:$I$35,8,FALSE))</f>
        <v>DNC</v>
      </c>
      <c r="L5" s="53">
        <f t="shared" si="4"/>
        <v>0</v>
      </c>
      <c r="M5" s="54" t="str">
        <f>IF(ISNA(VLOOKUP($B5,'Race 5'!$A$4:$I$27,8,FALSE)),"DNC",VLOOKUP($B5,'Race 5'!$A$4:$I$27,8,FALSE))</f>
        <v>DNC</v>
      </c>
      <c r="N5" s="53">
        <f t="shared" si="5"/>
        <v>0</v>
      </c>
      <c r="O5" s="54" t="str">
        <f>IF(ISNA(VLOOKUP($B5,'Race 6'!$A$4:$I$35,8,FALSE)),"DNC",VLOOKUP($B5,'Race 6'!$A$4:$I$35,8,FALSE))</f>
        <v>DNC</v>
      </c>
      <c r="P5" s="53">
        <f t="shared" si="6"/>
        <v>0</v>
      </c>
      <c r="Q5" s="54" t="str">
        <f>IF(ISNA(VLOOKUP($B5,'Race 7'!$A$4:$I$28,8,FALSE)),"DNC",VLOOKUP($B5,'Race 7'!$A$4:$I$28,8,FALSE))</f>
        <v>DNC</v>
      </c>
      <c r="R5" s="53">
        <f t="shared" si="7"/>
        <v>0</v>
      </c>
      <c r="S5" s="54" t="str">
        <f>IF(ISNA(VLOOKUP($B5,'Race 8'!$A$4:$I$35,8,FALSE)),"DNC",VLOOKUP($B5,'Race 8'!$A$4:$I$35,8,FALSE))</f>
        <v>DNC</v>
      </c>
      <c r="T5" s="53">
        <f t="shared" si="8"/>
        <v>0</v>
      </c>
      <c r="U5" s="54" t="str">
        <f>IF(ISNA(VLOOKUP($B5,'Race 9'!$A$4:$I$34,8,FALSE)),"DNC",VLOOKUP($B5,'Race 9'!$A$4:$I$34,8,FALSE))</f>
        <v>DNC</v>
      </c>
      <c r="V5" s="53">
        <f t="shared" si="9"/>
        <v>0</v>
      </c>
      <c r="W5" s="54" t="str">
        <f>IF(ISNA(VLOOKUP($B5,'Race 10'!$A$5:$I$35,8,FALSE)),"DNC",VLOOKUP($B5,'Race 10'!$A$5:$I$35,8,FALSE))</f>
        <v>DNC</v>
      </c>
      <c r="X5" s="53">
        <f t="shared" si="10"/>
        <v>0</v>
      </c>
      <c r="Y5" s="55">
        <f t="shared" si="11"/>
        <v>0</v>
      </c>
      <c r="Z5" s="56">
        <f t="shared" si="12"/>
        <v>0</v>
      </c>
      <c r="AA5" s="57">
        <f t="shared" si="13"/>
        <v>23</v>
      </c>
      <c r="AB5" s="37">
        <f t="shared" si="14"/>
        <v>0</v>
      </c>
      <c r="AC5" s="37">
        <f t="shared" si="15"/>
        <v>0</v>
      </c>
      <c r="AD5" s="37">
        <f t="shared" si="16"/>
        <v>0</v>
      </c>
      <c r="AE5" s="37">
        <f t="shared" si="17"/>
        <v>0</v>
      </c>
      <c r="AF5" s="37">
        <f t="shared" si="18"/>
        <v>0</v>
      </c>
      <c r="AG5" s="37">
        <f t="shared" si="19"/>
        <v>0</v>
      </c>
      <c r="AH5" s="37">
        <f t="shared" si="20"/>
        <v>0</v>
      </c>
      <c r="AI5" s="37">
        <f t="shared" si="21"/>
        <v>0</v>
      </c>
      <c r="AJ5" s="37">
        <f t="shared" si="22"/>
        <v>0</v>
      </c>
      <c r="AK5" s="37">
        <f t="shared" si="23"/>
        <v>0</v>
      </c>
      <c r="AL5" s="37">
        <f t="shared" si="24"/>
        <v>0</v>
      </c>
    </row>
    <row r="6" spans="1:38" customFormat="1" ht="12.75" hidden="1" customHeight="1">
      <c r="A6">
        <f t="shared" si="0"/>
        <v>0</v>
      </c>
      <c r="B6" s="5">
        <v>19</v>
      </c>
      <c r="C6" s="68" t="str">
        <f>VLOOKUP($B6,[1]Sheet1!$A$3:$D$82,2,FALSE)</f>
        <v>Athena</v>
      </c>
      <c r="D6" s="68" t="str">
        <f>VLOOKUP($B6,[1]Sheet1!$A$3:$D$82,3,FALSE)</f>
        <v>R Davies</v>
      </c>
      <c r="E6" s="54" t="str">
        <f>IF(ISNA(VLOOKUP($B6,'Race 1'!$A$4:$I$24,8,FALSE)),"DNC",VLOOKUP(B6,'Race 1'!$A$4:$I$24,8,FALSE))</f>
        <v>DNC</v>
      </c>
      <c r="F6" s="53">
        <f t="shared" si="1"/>
        <v>0</v>
      </c>
      <c r="G6" s="54" t="str">
        <f>IF(ISNA(VLOOKUP($B6,'Race 2'!$A$4:$I$22,8,FALSE)),"DNC",VLOOKUP($B6,'Race 2'!$A$4:$I$22,8,FALSE))</f>
        <v>DNC</v>
      </c>
      <c r="H6" s="53">
        <f t="shared" si="2"/>
        <v>0</v>
      </c>
      <c r="I6" s="54" t="str">
        <f>IF(ISNA(VLOOKUP($B6,'Race 3'!$A$4:$I$29,8,FALSE)),"DNC",VLOOKUP($B6,'Race 3'!$A$4:$I$29,8,FALSE))</f>
        <v>DNC</v>
      </c>
      <c r="J6" s="53">
        <f t="shared" si="3"/>
        <v>0</v>
      </c>
      <c r="K6" s="54" t="str">
        <f>IF(ISNA(VLOOKUP($B6,'Race 4'!$A$4:$I$35,8,FALSE)),"DNC",VLOOKUP($B6,'Race 4'!$A$4:$I$35,8,FALSE))</f>
        <v>DNC</v>
      </c>
      <c r="L6" s="53">
        <f t="shared" si="4"/>
        <v>0</v>
      </c>
      <c r="M6" s="54" t="str">
        <f>IF(ISNA(VLOOKUP($B6,'Race 5'!$A$4:$I$27,8,FALSE)),"DNC",VLOOKUP($B6,'Race 5'!$A$4:$I$27,8,FALSE))</f>
        <v>DNC</v>
      </c>
      <c r="N6" s="53">
        <f t="shared" si="5"/>
        <v>0</v>
      </c>
      <c r="O6" s="54" t="str">
        <f>IF(ISNA(VLOOKUP($B6,'Race 6'!$A$4:$I$35,8,FALSE)),"DNC",VLOOKUP($B6,'Race 6'!$A$4:$I$35,8,FALSE))</f>
        <v>DNC</v>
      </c>
      <c r="P6" s="53">
        <f t="shared" si="6"/>
        <v>0</v>
      </c>
      <c r="Q6" s="54" t="str">
        <f>IF(ISNA(VLOOKUP($B6,'Race 7'!$A$4:$I$28,8,FALSE)),"DNC",VLOOKUP($B6,'Race 7'!$A$4:$I$28,8,FALSE))</f>
        <v>DNC</v>
      </c>
      <c r="R6" s="53">
        <f t="shared" si="7"/>
        <v>0</v>
      </c>
      <c r="S6" s="54" t="str">
        <f>IF(ISNA(VLOOKUP($B6,'Race 8'!$A$4:$I$35,8,FALSE)),"DNC",VLOOKUP($B6,'Race 8'!$A$4:$I$35,8,FALSE))</f>
        <v>DNC</v>
      </c>
      <c r="T6" s="53">
        <f t="shared" si="8"/>
        <v>0</v>
      </c>
      <c r="U6" s="54" t="str">
        <f>IF(ISNA(VLOOKUP($B6,'Race 9'!$A$4:$I$34,8,FALSE)),"DNC",VLOOKUP($B6,'Race 9'!$A$4:$I$34,8,FALSE))</f>
        <v>DNC</v>
      </c>
      <c r="V6" s="53">
        <f t="shared" si="9"/>
        <v>0</v>
      </c>
      <c r="W6" s="54" t="str">
        <f>IF(ISNA(VLOOKUP($B6,'Race 10'!$A$5:$I$35,8,FALSE)),"DNC",VLOOKUP($B6,'Race 10'!$A$5:$I$35,8,FALSE))</f>
        <v>DNC</v>
      </c>
      <c r="X6" s="53">
        <f t="shared" si="10"/>
        <v>0</v>
      </c>
      <c r="Y6" s="55">
        <f t="shared" si="11"/>
        <v>0</v>
      </c>
      <c r="Z6" s="56">
        <f t="shared" si="12"/>
        <v>0</v>
      </c>
      <c r="AA6" s="57">
        <f t="shared" si="13"/>
        <v>23</v>
      </c>
      <c r="AB6" s="37">
        <f t="shared" si="14"/>
        <v>0</v>
      </c>
      <c r="AC6" s="37">
        <f t="shared" si="15"/>
        <v>0</v>
      </c>
      <c r="AD6" s="37">
        <f t="shared" si="16"/>
        <v>0</v>
      </c>
      <c r="AE6" s="37">
        <f t="shared" si="17"/>
        <v>0</v>
      </c>
      <c r="AF6" s="37">
        <f t="shared" si="18"/>
        <v>0</v>
      </c>
      <c r="AG6" s="37">
        <f t="shared" si="19"/>
        <v>0</v>
      </c>
      <c r="AH6" s="37">
        <f t="shared" si="20"/>
        <v>0</v>
      </c>
      <c r="AI6" s="37">
        <f t="shared" si="21"/>
        <v>0</v>
      </c>
      <c r="AJ6" s="37">
        <f t="shared" si="22"/>
        <v>0</v>
      </c>
      <c r="AK6" s="37">
        <f t="shared" si="23"/>
        <v>0</v>
      </c>
      <c r="AL6" s="37">
        <f t="shared" si="24"/>
        <v>0</v>
      </c>
    </row>
    <row r="7" spans="1:38" customFormat="1">
      <c r="A7">
        <f t="shared" ref="A7:A38" si="25">IF(SUM(E7:X7)=0,0,1)</f>
        <v>1</v>
      </c>
      <c r="B7" s="68">
        <v>152</v>
      </c>
      <c r="C7" s="68" t="str">
        <f>VLOOKUP($B7,[1]Sheet1!$A$3:$D$82,2,FALSE)</f>
        <v>Zonda</v>
      </c>
      <c r="D7" s="68" t="str">
        <f>VLOOKUP($B7,[1]Sheet1!$A$3:$D$82,3,FALSE)</f>
        <v>S Edwards</v>
      </c>
      <c r="E7" s="54" t="str">
        <f>IF(ISNA(VLOOKUP($B7,'Race 1'!$A$4:$I$24,8,FALSE)),"DNC",VLOOKUP(B7,'Race 1'!$A$4:$I$24,8,FALSE))</f>
        <v>DNC</v>
      </c>
      <c r="F7" s="53">
        <f t="shared" ref="F7:F38" si="26">IF(AND(E7&lt;50,E7&gt;0),400/(E7+3),IF(E7="DNF",400/(E$67+4),0))</f>
        <v>0</v>
      </c>
      <c r="G7" s="54" t="str">
        <f>IF(ISNA(VLOOKUP($B7,'Race 2'!$A$4:$I$22,8,FALSE)),"DNC",VLOOKUP($B7,'Race 2'!$A$4:$I$22,8,FALSE))</f>
        <v>DNC</v>
      </c>
      <c r="H7" s="53">
        <f t="shared" ref="H7:H38" si="27">IF(AND(G7&lt;50,G7&gt;0),400/(G7+3),IF(G7="DNF",400/(G$67+4),0))</f>
        <v>0</v>
      </c>
      <c r="I7" s="54">
        <f>IF(ISNA(VLOOKUP($B7,'Race 3'!$A$4:$I$29,8,FALSE)),"DNC",VLOOKUP($B7,'Race 3'!$A$4:$I$29,8,FALSE))</f>
        <v>5</v>
      </c>
      <c r="J7" s="53">
        <f t="shared" ref="J7:J38" si="28">IF(AND(I7&lt;50,I7&gt;0),400/(I7+3),IF(I7="DNF",400/(I$67+4),0))</f>
        <v>50</v>
      </c>
      <c r="K7" s="54">
        <f>IF(ISNA(VLOOKUP($B7,'Race 4'!$A$4:$I$35,8,FALSE)),"DNC",VLOOKUP($B7,'Race 4'!$A$4:$I$35,8,FALSE))</f>
        <v>4</v>
      </c>
      <c r="L7" s="53">
        <f t="shared" ref="L7:L38" si="29">IF(AND(K7&lt;50,K7&gt;0),400/(K7+3),IF(K7="DNF",400/(K$67+4),0))</f>
        <v>57.142857142857146</v>
      </c>
      <c r="M7" s="54">
        <f>IF(ISNA(VLOOKUP($B7,'Race 5'!$A$4:$I$27,8,FALSE)),"DNC",VLOOKUP($B7,'Race 5'!$A$4:$I$27,8,FALSE))</f>
        <v>2</v>
      </c>
      <c r="N7" s="53">
        <f t="shared" ref="N7:N38" si="30">IF(AND(M7&lt;50,M7&gt;0),400/(M7+3),IF(M7="DNF",400/(M$67+4),0))</f>
        <v>80</v>
      </c>
      <c r="O7" s="54">
        <f>IF(ISNA(VLOOKUP($B7,'Race 6'!$A$4:$I$35,8,FALSE)),"DNC",VLOOKUP($B7,'Race 6'!$A$4:$I$35,8,FALSE))</f>
        <v>1</v>
      </c>
      <c r="P7" s="53">
        <f t="shared" ref="P7:P38" si="31">IF(AND(O7&lt;50,O7&gt;0),400/(O7+3),IF(O7="DNF",400/(O$67+4),0))</f>
        <v>100</v>
      </c>
      <c r="Q7" s="54">
        <f>IF(ISNA(VLOOKUP($B7,'Race 7'!$A$4:$I$28,8,FALSE)),"DNC",VLOOKUP($B7,'Race 7'!$A$4:$I$28,8,FALSE))</f>
        <v>6</v>
      </c>
      <c r="R7" s="53">
        <f t="shared" ref="R7:R38" si="32">IF(AND(Q7&lt;50,Q7&gt;0),400/(Q7+3),IF(Q7="DNF",400/(Q$67+4),0))</f>
        <v>44.444444444444443</v>
      </c>
      <c r="S7" s="54">
        <f>IF(ISNA(VLOOKUP($B7,'Race 8'!$A$4:$I$35,8,FALSE)),"DNC",VLOOKUP($B7,'Race 8'!$A$4:$I$35,8,FALSE))</f>
        <v>1</v>
      </c>
      <c r="T7" s="53">
        <f t="shared" ref="T7:T38" si="33">IF(AND(S7&lt;50,S7&gt;0),400/(S7+3),IF(S7="DNF",400/(S$67+4),0))</f>
        <v>100</v>
      </c>
      <c r="U7" s="54">
        <f>IF(ISNA(VLOOKUP($B7,'Race 9'!$A$4:$I$34,8,FALSE)),"DNC",VLOOKUP($B7,'Race 9'!$A$4:$I$34,8,FALSE))</f>
        <v>2</v>
      </c>
      <c r="V7" s="53">
        <f t="shared" ref="V7:V38" si="34">IF(AND(U7&lt;50,U7&gt;0),400/(U7+3),IF(U7="DNF",400/(U$67+4),0))</f>
        <v>80</v>
      </c>
      <c r="W7" s="54" t="str">
        <f>IF(ISNA(VLOOKUP($B7,'Race 10'!$A$5:$I$35,8,FALSE)),"DNC",VLOOKUP($B7,'Race 10'!$A$5:$I$35,8,FALSE))</f>
        <v>DNC</v>
      </c>
      <c r="X7" s="53">
        <f t="shared" ref="X7:X38" si="35">IF(AND(W7&lt;50,W7&gt;0),400/(W7+3),IF(W7="DNF",400/(W$67+4),0))</f>
        <v>0</v>
      </c>
      <c r="Y7" s="55">
        <f t="shared" ref="Y7:Y38" si="36">+X7+V7+T7+R7+P7+N7+L7+J7+H7+F7</f>
        <v>511.58730158730162</v>
      </c>
      <c r="Z7" s="56">
        <f t="shared" ref="Z7:Z38" si="37">+Y7-AB7</f>
        <v>511.58730158730162</v>
      </c>
      <c r="AA7" s="57">
        <f t="shared" ref="AA7:AA38" si="38">RANK(Z7,$Z$4:$Z$65,0)</f>
        <v>1</v>
      </c>
      <c r="AB7" s="37">
        <f t="shared" ref="AB7:AB38" si="39">SMALL(AC7:AJ7,2)+MIN(AC7:AJ7)</f>
        <v>0</v>
      </c>
      <c r="AC7" s="37">
        <f t="shared" ref="AC7:AC38" si="40">+F7</f>
        <v>0</v>
      </c>
      <c r="AD7" s="37">
        <f t="shared" ref="AD7:AD38" si="41">+H7</f>
        <v>0</v>
      </c>
      <c r="AE7" s="37">
        <f t="shared" ref="AE7:AE38" si="42">+J7</f>
        <v>50</v>
      </c>
      <c r="AF7" s="37">
        <f t="shared" ref="AF7:AF38" si="43">+L7</f>
        <v>57.142857142857146</v>
      </c>
      <c r="AG7" s="37">
        <f t="shared" ref="AG7:AG38" si="44">+N7</f>
        <v>80</v>
      </c>
      <c r="AH7" s="37">
        <f t="shared" ref="AH7:AH38" si="45">+P7</f>
        <v>100</v>
      </c>
      <c r="AI7" s="37">
        <f t="shared" ref="AI7:AI38" si="46">+R7</f>
        <v>44.444444444444443</v>
      </c>
      <c r="AJ7" s="37">
        <f t="shared" ref="AJ7:AJ38" si="47">+T7</f>
        <v>100</v>
      </c>
      <c r="AK7" s="37">
        <f t="shared" ref="AK7:AK38" si="48">+V7</f>
        <v>80</v>
      </c>
      <c r="AL7" s="37">
        <f t="shared" ref="AL7:AL38" si="49">+X7</f>
        <v>0</v>
      </c>
    </row>
    <row r="8" spans="1:38" customFormat="1" ht="12.75" hidden="1" customHeight="1">
      <c r="A8">
        <f t="shared" si="25"/>
        <v>0</v>
      </c>
      <c r="B8" s="5">
        <v>31</v>
      </c>
      <c r="C8" s="68" t="str">
        <f>VLOOKUP($B8,[1]Sheet1!$A$3:$D$82,2,FALSE)</f>
        <v>Sayonara</v>
      </c>
      <c r="D8" s="68" t="str">
        <f>VLOOKUP($B8,[1]Sheet1!$A$3:$D$82,3,FALSE)</f>
        <v>M Drake</v>
      </c>
      <c r="E8" s="54" t="str">
        <f>IF(ISNA(VLOOKUP($B8,'Race 1'!$A$4:$I$24,8,FALSE)),"DNC",VLOOKUP(B8,'Race 1'!$A$4:$I$24,8,FALSE))</f>
        <v>DNC</v>
      </c>
      <c r="F8" s="53">
        <f t="shared" si="26"/>
        <v>0</v>
      </c>
      <c r="G8" s="54" t="str">
        <f>IF(ISNA(VLOOKUP($B8,'Race 2'!$A$4:$I$22,8,FALSE)),"DNC",VLOOKUP($B8,'Race 2'!$A$4:$I$22,8,FALSE))</f>
        <v>DNC</v>
      </c>
      <c r="H8" s="53">
        <f t="shared" si="27"/>
        <v>0</v>
      </c>
      <c r="I8" s="54" t="str">
        <f>IF(ISNA(VLOOKUP($B8,'Race 3'!$A$4:$I$29,8,FALSE)),"DNC",VLOOKUP($B8,'Race 3'!$A$4:$I$29,8,FALSE))</f>
        <v>DNC</v>
      </c>
      <c r="J8" s="53">
        <f t="shared" si="28"/>
        <v>0</v>
      </c>
      <c r="K8" s="54" t="str">
        <f>IF(ISNA(VLOOKUP($B8,'Race 4'!$A$4:$I$35,8,FALSE)),"DNC",VLOOKUP($B8,'Race 4'!$A$4:$I$35,8,FALSE))</f>
        <v>DNC</v>
      </c>
      <c r="L8" s="53">
        <f t="shared" si="29"/>
        <v>0</v>
      </c>
      <c r="M8" s="54" t="str">
        <f>IF(ISNA(VLOOKUP($B8,'Race 5'!$A$4:$I$27,8,FALSE)),"DNC",VLOOKUP($B8,'Race 5'!$A$4:$I$27,8,FALSE))</f>
        <v>DNC</v>
      </c>
      <c r="N8" s="53">
        <f t="shared" si="30"/>
        <v>0</v>
      </c>
      <c r="O8" s="54" t="str">
        <f>IF(ISNA(VLOOKUP($B8,'Race 6'!$A$4:$I$35,8,FALSE)),"DNC",VLOOKUP($B8,'Race 6'!$A$4:$I$35,8,FALSE))</f>
        <v>DNC</v>
      </c>
      <c r="P8" s="53">
        <f t="shared" si="31"/>
        <v>0</v>
      </c>
      <c r="Q8" s="54" t="str">
        <f>IF(ISNA(VLOOKUP($B8,'Race 7'!$A$4:$I$28,8,FALSE)),"DNC",VLOOKUP($B8,'Race 7'!$A$4:$I$28,8,FALSE))</f>
        <v>DNC</v>
      </c>
      <c r="R8" s="53">
        <f t="shared" si="32"/>
        <v>0</v>
      </c>
      <c r="S8" s="54" t="str">
        <f>IF(ISNA(VLOOKUP($B8,'Race 8'!$A$4:$I$35,8,FALSE)),"DNC",VLOOKUP($B8,'Race 8'!$A$4:$I$35,8,FALSE))</f>
        <v>DNC</v>
      </c>
      <c r="T8" s="53">
        <f t="shared" si="33"/>
        <v>0</v>
      </c>
      <c r="U8" s="54" t="str">
        <f>IF(ISNA(VLOOKUP($B8,'Race 9'!$A$4:$I$34,8,FALSE)),"DNC",VLOOKUP($B8,'Race 9'!$A$4:$I$34,8,FALSE))</f>
        <v>DNC</v>
      </c>
      <c r="V8" s="53">
        <f t="shared" si="34"/>
        <v>0</v>
      </c>
      <c r="W8" s="54" t="str">
        <f>IF(ISNA(VLOOKUP($B8,'Race 10'!$A$5:$I$35,8,FALSE)),"DNC",VLOOKUP($B8,'Race 10'!$A$5:$I$35,8,FALSE))</f>
        <v>DNC</v>
      </c>
      <c r="X8" s="53">
        <f t="shared" si="35"/>
        <v>0</v>
      </c>
      <c r="Y8" s="55">
        <f t="shared" si="36"/>
        <v>0</v>
      </c>
      <c r="Z8" s="56">
        <f t="shared" si="37"/>
        <v>0</v>
      </c>
      <c r="AA8" s="57">
        <f t="shared" si="38"/>
        <v>23</v>
      </c>
      <c r="AB8" s="37">
        <f t="shared" si="39"/>
        <v>0</v>
      </c>
      <c r="AC8" s="37">
        <f t="shared" si="40"/>
        <v>0</v>
      </c>
      <c r="AD8" s="37">
        <f t="shared" si="41"/>
        <v>0</v>
      </c>
      <c r="AE8" s="37">
        <f t="shared" si="42"/>
        <v>0</v>
      </c>
      <c r="AF8" s="37">
        <f t="shared" si="43"/>
        <v>0</v>
      </c>
      <c r="AG8" s="37">
        <f t="shared" si="44"/>
        <v>0</v>
      </c>
      <c r="AH8" s="37">
        <f t="shared" si="45"/>
        <v>0</v>
      </c>
      <c r="AI8" s="37">
        <f t="shared" si="46"/>
        <v>0</v>
      </c>
      <c r="AJ8" s="37">
        <f t="shared" si="47"/>
        <v>0</v>
      </c>
      <c r="AK8" s="37">
        <f t="shared" si="48"/>
        <v>0</v>
      </c>
      <c r="AL8" s="37">
        <f t="shared" si="49"/>
        <v>0</v>
      </c>
    </row>
    <row r="9" spans="1:38" customFormat="1">
      <c r="A9">
        <f t="shared" si="25"/>
        <v>1</v>
      </c>
      <c r="B9" s="68">
        <v>29</v>
      </c>
      <c r="C9" s="68" t="str">
        <f>VLOOKUP($B9,[1]Sheet1!$A$3:$D$82,2,FALSE)</f>
        <v>Wild Child</v>
      </c>
      <c r="D9" s="68" t="str">
        <f>VLOOKUP($B9,[1]Sheet1!$A$3:$D$82,3,FALSE)</f>
        <v>T Bird</v>
      </c>
      <c r="E9" s="54">
        <f>IF(ISNA(VLOOKUP($B9,'Race 1'!$A$4:$I$24,8,FALSE)),"DNC",VLOOKUP(B9,'Race 1'!$A$4:$I$24,8,FALSE))</f>
        <v>10</v>
      </c>
      <c r="F9" s="53">
        <f t="shared" si="26"/>
        <v>30.76923076923077</v>
      </c>
      <c r="G9" s="54">
        <f>IF(ISNA(VLOOKUP($B9,'Race 2'!$A$4:$I$22,8,FALSE)),"DNC",VLOOKUP($B9,'Race 2'!$A$4:$I$22,8,FALSE))</f>
        <v>4</v>
      </c>
      <c r="H9" s="53">
        <f t="shared" si="27"/>
        <v>57.142857142857146</v>
      </c>
      <c r="I9" s="54">
        <f>IF(ISNA(VLOOKUP($B9,'Race 3'!$A$4:$I$29,8,FALSE)),"DNC",VLOOKUP($B9,'Race 3'!$A$4:$I$29,8,FALSE))</f>
        <v>14</v>
      </c>
      <c r="J9" s="53">
        <f t="shared" si="28"/>
        <v>23.529411764705884</v>
      </c>
      <c r="K9" s="54">
        <f>IF(ISNA(VLOOKUP($B9,'Race 4'!$A$4:$I$35,8,FALSE)),"DNC",VLOOKUP($B9,'Race 4'!$A$4:$I$35,8,FALSE))</f>
        <v>13</v>
      </c>
      <c r="L9" s="53">
        <f t="shared" si="29"/>
        <v>25</v>
      </c>
      <c r="M9" s="54">
        <f>IF(ISNA(VLOOKUP($B9,'Race 5'!$A$4:$I$27,8,FALSE)),"DNC",VLOOKUP($B9,'Race 5'!$A$4:$I$27,8,FALSE))</f>
        <v>1</v>
      </c>
      <c r="N9" s="53">
        <f t="shared" si="30"/>
        <v>100</v>
      </c>
      <c r="O9" s="54">
        <f>IF(ISNA(VLOOKUP($B9,'Race 6'!$A$4:$I$35,8,FALSE)),"DNC",VLOOKUP($B9,'Race 6'!$A$4:$I$35,8,FALSE))</f>
        <v>5</v>
      </c>
      <c r="P9" s="53">
        <f t="shared" si="31"/>
        <v>50</v>
      </c>
      <c r="Q9" s="54">
        <f>IF(ISNA(VLOOKUP($B9,'Race 7'!$A$4:$I$28,8,FALSE)),"DNC",VLOOKUP($B9,'Race 7'!$A$4:$I$28,8,FALSE))</f>
        <v>1</v>
      </c>
      <c r="R9" s="53">
        <f t="shared" si="32"/>
        <v>100</v>
      </c>
      <c r="S9" s="54">
        <f>IF(ISNA(VLOOKUP($B9,'Race 8'!$A$4:$I$35,8,FALSE)),"DNC",VLOOKUP($B9,'Race 8'!$A$4:$I$35,8,FALSE))</f>
        <v>3</v>
      </c>
      <c r="T9" s="53">
        <f t="shared" si="33"/>
        <v>66.666666666666671</v>
      </c>
      <c r="U9" s="54">
        <f>IF(ISNA(VLOOKUP($B9,'Race 9'!$A$4:$I$34,8,FALSE)),"DNC",VLOOKUP($B9,'Race 9'!$A$4:$I$34,8,FALSE))</f>
        <v>6</v>
      </c>
      <c r="V9" s="53">
        <f t="shared" si="34"/>
        <v>44.444444444444443</v>
      </c>
      <c r="W9" s="54" t="str">
        <f>IF(ISNA(VLOOKUP($B9,'Race 10'!$A$5:$I$35,8,FALSE)),"DNC",VLOOKUP($B9,'Race 10'!$A$5:$I$35,8,FALSE))</f>
        <v>DNC</v>
      </c>
      <c r="X9" s="53">
        <f t="shared" si="35"/>
        <v>0</v>
      </c>
      <c r="Y9" s="55">
        <f t="shared" si="36"/>
        <v>497.55261078790488</v>
      </c>
      <c r="Z9" s="56">
        <f t="shared" si="37"/>
        <v>449.02319902319903</v>
      </c>
      <c r="AA9" s="57">
        <f t="shared" si="38"/>
        <v>2</v>
      </c>
      <c r="AB9" s="37">
        <f t="shared" si="39"/>
        <v>48.529411764705884</v>
      </c>
      <c r="AC9" s="37">
        <f t="shared" si="40"/>
        <v>30.76923076923077</v>
      </c>
      <c r="AD9" s="37">
        <f t="shared" si="41"/>
        <v>57.142857142857146</v>
      </c>
      <c r="AE9" s="37">
        <f t="shared" si="42"/>
        <v>23.529411764705884</v>
      </c>
      <c r="AF9" s="37">
        <f t="shared" si="43"/>
        <v>25</v>
      </c>
      <c r="AG9" s="37">
        <f t="shared" si="44"/>
        <v>100</v>
      </c>
      <c r="AH9" s="37">
        <f t="shared" si="45"/>
        <v>50</v>
      </c>
      <c r="AI9" s="37">
        <f t="shared" si="46"/>
        <v>100</v>
      </c>
      <c r="AJ9" s="37">
        <f t="shared" si="47"/>
        <v>66.666666666666671</v>
      </c>
      <c r="AK9" s="37">
        <f t="shared" si="48"/>
        <v>44.444444444444443</v>
      </c>
      <c r="AL9" s="37">
        <f t="shared" si="49"/>
        <v>0</v>
      </c>
    </row>
    <row r="10" spans="1:38" customFormat="1" ht="12.75" hidden="1" customHeight="1">
      <c r="A10">
        <f t="shared" si="25"/>
        <v>0</v>
      </c>
      <c r="B10" s="68">
        <v>42</v>
      </c>
      <c r="C10" s="68" t="str">
        <f>VLOOKUP($B10,[1]Sheet1!$A$3:$D$82,2,FALSE)</f>
        <v>Free N Easy</v>
      </c>
      <c r="D10" s="68" t="str">
        <f>VLOOKUP($B10,[1]Sheet1!$A$3:$D$82,3,FALSE)</f>
        <v>B Wilcock</v>
      </c>
      <c r="E10" s="54" t="str">
        <f>IF(ISNA(VLOOKUP($B10,'Race 1'!$A$4:$I$24,8,FALSE)),"DNC",VLOOKUP(B10,'Race 1'!$A$4:$I$24,8,FALSE))</f>
        <v>DNC</v>
      </c>
      <c r="F10" s="53">
        <f t="shared" si="26"/>
        <v>0</v>
      </c>
      <c r="G10" s="54" t="str">
        <f>IF(ISNA(VLOOKUP($B10,'Race 2'!$A$4:$I$22,8,FALSE)),"DNC",VLOOKUP($B10,'Race 2'!$A$4:$I$22,8,FALSE))</f>
        <v>DNC</v>
      </c>
      <c r="H10" s="53">
        <f t="shared" si="27"/>
        <v>0</v>
      </c>
      <c r="I10" s="54" t="str">
        <f>IF(ISNA(VLOOKUP($B10,'Race 3'!$A$4:$I$29,8,FALSE)),"DNC",VLOOKUP($B10,'Race 3'!$A$4:$I$29,8,FALSE))</f>
        <v>DNC</v>
      </c>
      <c r="J10" s="53">
        <f t="shared" si="28"/>
        <v>0</v>
      </c>
      <c r="K10" s="54" t="str">
        <f>IF(ISNA(VLOOKUP($B10,'Race 4'!$A$4:$I$35,8,FALSE)),"DNC",VLOOKUP($B10,'Race 4'!$A$4:$I$35,8,FALSE))</f>
        <v>DNC</v>
      </c>
      <c r="L10" s="53">
        <f t="shared" si="29"/>
        <v>0</v>
      </c>
      <c r="M10" s="54" t="str">
        <f>IF(ISNA(VLOOKUP($B10,'Race 5'!$A$4:$I$27,8,FALSE)),"DNC",VLOOKUP($B10,'Race 5'!$A$4:$I$27,8,FALSE))</f>
        <v>DNC</v>
      </c>
      <c r="N10" s="53">
        <f t="shared" si="30"/>
        <v>0</v>
      </c>
      <c r="O10" s="54" t="str">
        <f>IF(ISNA(VLOOKUP($B10,'Race 6'!$A$4:$I$35,8,FALSE)),"DNC",VLOOKUP($B10,'Race 6'!$A$4:$I$35,8,FALSE))</f>
        <v>DNC</v>
      </c>
      <c r="P10" s="53">
        <f t="shared" si="31"/>
        <v>0</v>
      </c>
      <c r="Q10" s="54" t="str">
        <f>IF(ISNA(VLOOKUP($B10,'Race 7'!$A$4:$I$28,8,FALSE)),"DNC",VLOOKUP($B10,'Race 7'!$A$4:$I$28,8,FALSE))</f>
        <v>DNC</v>
      </c>
      <c r="R10" s="53">
        <f t="shared" si="32"/>
        <v>0</v>
      </c>
      <c r="S10" s="54" t="str">
        <f>IF(ISNA(VLOOKUP($B10,'Race 8'!$A$4:$I$35,8,FALSE)),"DNC",VLOOKUP($B10,'Race 8'!$A$4:$I$35,8,FALSE))</f>
        <v>DNC</v>
      </c>
      <c r="T10" s="53">
        <f t="shared" si="33"/>
        <v>0</v>
      </c>
      <c r="U10" s="54" t="str">
        <f>IF(ISNA(VLOOKUP($B10,'Race 9'!$A$4:$I$34,8,FALSE)),"DNC",VLOOKUP($B10,'Race 9'!$A$4:$I$34,8,FALSE))</f>
        <v>DNC</v>
      </c>
      <c r="V10" s="53">
        <f t="shared" si="34"/>
        <v>0</v>
      </c>
      <c r="W10" s="54" t="str">
        <f>IF(ISNA(VLOOKUP($B10,'Race 10'!$A$5:$I$35,8,FALSE)),"DNC",VLOOKUP($B10,'Race 10'!$A$5:$I$35,8,FALSE))</f>
        <v>DNC</v>
      </c>
      <c r="X10" s="53">
        <f t="shared" si="35"/>
        <v>0</v>
      </c>
      <c r="Y10" s="55">
        <f t="shared" si="36"/>
        <v>0</v>
      </c>
      <c r="Z10" s="56">
        <f t="shared" si="37"/>
        <v>0</v>
      </c>
      <c r="AA10" s="57">
        <f t="shared" si="38"/>
        <v>23</v>
      </c>
      <c r="AB10" s="37">
        <f t="shared" si="39"/>
        <v>0</v>
      </c>
      <c r="AC10" s="37">
        <f t="shared" si="40"/>
        <v>0</v>
      </c>
      <c r="AD10" s="37">
        <f t="shared" si="41"/>
        <v>0</v>
      </c>
      <c r="AE10" s="37">
        <f t="shared" si="42"/>
        <v>0</v>
      </c>
      <c r="AF10" s="37">
        <f t="shared" si="43"/>
        <v>0</v>
      </c>
      <c r="AG10" s="37">
        <f t="shared" si="44"/>
        <v>0</v>
      </c>
      <c r="AH10" s="37">
        <f t="shared" si="45"/>
        <v>0</v>
      </c>
      <c r="AI10" s="37">
        <f t="shared" si="46"/>
        <v>0</v>
      </c>
      <c r="AJ10" s="37">
        <f t="shared" si="47"/>
        <v>0</v>
      </c>
      <c r="AK10" s="37">
        <f t="shared" si="48"/>
        <v>0</v>
      </c>
      <c r="AL10" s="37">
        <f t="shared" si="49"/>
        <v>0</v>
      </c>
    </row>
    <row r="11" spans="1:38" ht="12.75" hidden="1" customHeight="1">
      <c r="A11">
        <f t="shared" si="25"/>
        <v>0</v>
      </c>
      <c r="B11" s="68">
        <v>45</v>
      </c>
      <c r="C11" s="68" t="str">
        <f>VLOOKUP($B11,[1]Sheet1!$A$3:$D$82,2,FALSE)</f>
        <v>Ozzie</v>
      </c>
      <c r="D11" s="68" t="str">
        <f>VLOOKUP($B11,[1]Sheet1!$A$3:$D$82,3,FALSE)</f>
        <v>J Simpson</v>
      </c>
      <c r="E11" s="54" t="str">
        <f>IF(ISNA(VLOOKUP($B11,'Race 1'!$A$4:$I$24,8,FALSE)),"DNC",VLOOKUP(B11,'Race 1'!$A$4:$I$24,8,FALSE))</f>
        <v>DNC</v>
      </c>
      <c r="F11" s="53">
        <f t="shared" si="26"/>
        <v>0</v>
      </c>
      <c r="G11" s="54" t="str">
        <f>IF(ISNA(VLOOKUP($B11,'Race 2'!$A$4:$I$22,8,FALSE)),"DNC",VLOOKUP($B11,'Race 2'!$A$4:$I$22,8,FALSE))</f>
        <v>DNC</v>
      </c>
      <c r="H11" s="53">
        <f t="shared" si="27"/>
        <v>0</v>
      </c>
      <c r="I11" s="54" t="str">
        <f>IF(ISNA(VLOOKUP($B11,'Race 3'!$A$4:$I$29,8,FALSE)),"DNC",VLOOKUP($B11,'Race 3'!$A$4:$I$29,8,FALSE))</f>
        <v>DNC</v>
      </c>
      <c r="J11" s="53">
        <f t="shared" si="28"/>
        <v>0</v>
      </c>
      <c r="K11" s="54" t="str">
        <f>IF(ISNA(VLOOKUP($B11,'Race 4'!$A$4:$I$35,8,FALSE)),"DNC",VLOOKUP($B11,'Race 4'!$A$4:$I$35,8,FALSE))</f>
        <v>DNC</v>
      </c>
      <c r="L11" s="53">
        <f t="shared" si="29"/>
        <v>0</v>
      </c>
      <c r="M11" s="54" t="str">
        <f>IF(ISNA(VLOOKUP($B11,'Race 5'!$A$4:$I$27,8,FALSE)),"DNC",VLOOKUP($B11,'Race 5'!$A$4:$I$27,8,FALSE))</f>
        <v>DNC</v>
      </c>
      <c r="N11" s="53">
        <f t="shared" si="30"/>
        <v>0</v>
      </c>
      <c r="O11" s="54" t="str">
        <f>IF(ISNA(VLOOKUP($B11,'Race 6'!$A$4:$I$35,8,FALSE)),"DNC",VLOOKUP($B11,'Race 6'!$A$4:$I$35,8,FALSE))</f>
        <v>DNC</v>
      </c>
      <c r="P11" s="53">
        <f t="shared" si="31"/>
        <v>0</v>
      </c>
      <c r="Q11" s="54" t="str">
        <f>IF(ISNA(VLOOKUP($B11,'Race 7'!$A$4:$I$28,8,FALSE)),"DNC",VLOOKUP($B11,'Race 7'!$A$4:$I$28,8,FALSE))</f>
        <v>DNC</v>
      </c>
      <c r="R11" s="53">
        <f t="shared" si="32"/>
        <v>0</v>
      </c>
      <c r="S11" s="54" t="str">
        <f>IF(ISNA(VLOOKUP($B11,'Race 8'!$A$4:$I$35,8,FALSE)),"DNC",VLOOKUP($B11,'Race 8'!$A$4:$I$35,8,FALSE))</f>
        <v>DNC</v>
      </c>
      <c r="T11" s="53">
        <f t="shared" si="33"/>
        <v>0</v>
      </c>
      <c r="U11" s="54" t="str">
        <f>IF(ISNA(VLOOKUP($B11,'Race 9'!$A$4:$I$34,8,FALSE)),"DNC",VLOOKUP($B11,'Race 9'!$A$4:$I$34,8,FALSE))</f>
        <v>DNC</v>
      </c>
      <c r="V11" s="53">
        <f t="shared" si="34"/>
        <v>0</v>
      </c>
      <c r="W11" s="54" t="str">
        <f>IF(ISNA(VLOOKUP($B11,'Race 10'!$A$5:$I$35,8,FALSE)),"DNC",VLOOKUP($B11,'Race 10'!$A$5:$I$35,8,FALSE))</f>
        <v>DNC</v>
      </c>
      <c r="X11" s="53">
        <f t="shared" si="35"/>
        <v>0</v>
      </c>
      <c r="Y11" s="55">
        <f t="shared" si="36"/>
        <v>0</v>
      </c>
      <c r="Z11" s="56">
        <f t="shared" si="37"/>
        <v>0</v>
      </c>
      <c r="AA11" s="57">
        <f t="shared" si="38"/>
        <v>23</v>
      </c>
      <c r="AB11" s="37">
        <f t="shared" si="39"/>
        <v>0</v>
      </c>
      <c r="AC11" s="37">
        <f t="shared" si="40"/>
        <v>0</v>
      </c>
      <c r="AD11" s="37">
        <f t="shared" si="41"/>
        <v>0</v>
      </c>
      <c r="AE11" s="37">
        <f t="shared" si="42"/>
        <v>0</v>
      </c>
      <c r="AF11" s="37">
        <f t="shared" si="43"/>
        <v>0</v>
      </c>
      <c r="AG11" s="37">
        <f t="shared" si="44"/>
        <v>0</v>
      </c>
      <c r="AH11" s="37">
        <f t="shared" si="45"/>
        <v>0</v>
      </c>
      <c r="AI11" s="37">
        <f t="shared" si="46"/>
        <v>0</v>
      </c>
      <c r="AJ11" s="37">
        <f t="shared" si="47"/>
        <v>0</v>
      </c>
      <c r="AK11" s="37">
        <f t="shared" si="48"/>
        <v>0</v>
      </c>
      <c r="AL11" s="37">
        <f t="shared" si="49"/>
        <v>0</v>
      </c>
    </row>
    <row r="12" spans="1:38" customFormat="1" ht="12.75" hidden="1" customHeight="1">
      <c r="A12">
        <f t="shared" si="25"/>
        <v>0</v>
      </c>
      <c r="B12" s="68">
        <v>50</v>
      </c>
      <c r="C12" s="68" t="str">
        <f>VLOOKUP($B12,[1]Sheet1!$A$3:$D$82,2,FALSE)</f>
        <v>Harlequin</v>
      </c>
      <c r="D12" s="68" t="str">
        <f>VLOOKUP($B12,[1]Sheet1!$A$3:$D$82,3,FALSE)</f>
        <v>C Cook</v>
      </c>
      <c r="E12" s="54" t="str">
        <f>IF(ISNA(VLOOKUP($B12,'Race 1'!$A$4:$I$24,8,FALSE)),"DNC",VLOOKUP(B12,'Race 1'!$A$4:$I$24,8,FALSE))</f>
        <v>DNC</v>
      </c>
      <c r="F12" s="53">
        <f t="shared" si="26"/>
        <v>0</v>
      </c>
      <c r="G12" s="54" t="str">
        <f>IF(ISNA(VLOOKUP($B12,'Race 2'!$A$4:$I$22,8,FALSE)),"DNC",VLOOKUP($B12,'Race 2'!$A$4:$I$22,8,FALSE))</f>
        <v>DNC</v>
      </c>
      <c r="H12" s="53">
        <f t="shared" si="27"/>
        <v>0</v>
      </c>
      <c r="I12" s="54" t="str">
        <f>IF(ISNA(VLOOKUP($B12,'Race 3'!$A$4:$I$29,8,FALSE)),"DNC",VLOOKUP($B12,'Race 3'!$A$4:$I$29,8,FALSE))</f>
        <v>DNC</v>
      </c>
      <c r="J12" s="53">
        <f t="shared" si="28"/>
        <v>0</v>
      </c>
      <c r="K12" s="54" t="str">
        <f>IF(ISNA(VLOOKUP($B12,'Race 4'!$A$4:$I$35,8,FALSE)),"DNC",VLOOKUP($B12,'Race 4'!$A$4:$I$35,8,FALSE))</f>
        <v>DNC</v>
      </c>
      <c r="L12" s="53">
        <f t="shared" si="29"/>
        <v>0</v>
      </c>
      <c r="M12" s="54" t="str">
        <f>IF(ISNA(VLOOKUP($B12,'Race 5'!$A$4:$I$27,8,FALSE)),"DNC",VLOOKUP($B12,'Race 5'!$A$4:$I$27,8,FALSE))</f>
        <v>DNC</v>
      </c>
      <c r="N12" s="53">
        <f t="shared" si="30"/>
        <v>0</v>
      </c>
      <c r="O12" s="54" t="str">
        <f>IF(ISNA(VLOOKUP($B12,'Race 6'!$A$4:$I$35,8,FALSE)),"DNC",VLOOKUP($B12,'Race 6'!$A$4:$I$35,8,FALSE))</f>
        <v>DNC</v>
      </c>
      <c r="P12" s="53">
        <f t="shared" si="31"/>
        <v>0</v>
      </c>
      <c r="Q12" s="54" t="str">
        <f>IF(ISNA(VLOOKUP($B12,'Race 7'!$A$4:$I$28,8,FALSE)),"DNC",VLOOKUP($B12,'Race 7'!$A$4:$I$28,8,FALSE))</f>
        <v>DNC</v>
      </c>
      <c r="R12" s="53">
        <f t="shared" si="32"/>
        <v>0</v>
      </c>
      <c r="S12" s="54" t="str">
        <f>IF(ISNA(VLOOKUP($B12,'Race 8'!$A$4:$I$35,8,FALSE)),"DNC",VLOOKUP($B12,'Race 8'!$A$4:$I$35,8,FALSE))</f>
        <v>DNC</v>
      </c>
      <c r="T12" s="53">
        <f t="shared" si="33"/>
        <v>0</v>
      </c>
      <c r="U12" s="54" t="str">
        <f>IF(ISNA(VLOOKUP($B12,'Race 9'!$A$4:$I$34,8,FALSE)),"DNC",VLOOKUP($B12,'Race 9'!$A$4:$I$34,8,FALSE))</f>
        <v>DNC</v>
      </c>
      <c r="V12" s="53">
        <f t="shared" si="34"/>
        <v>0</v>
      </c>
      <c r="W12" s="54" t="str">
        <f>IF(ISNA(VLOOKUP($B12,'Race 10'!$A$5:$I$35,8,FALSE)),"DNC",VLOOKUP($B12,'Race 10'!$A$5:$I$35,8,FALSE))</f>
        <v>DNC</v>
      </c>
      <c r="X12" s="53">
        <f t="shared" si="35"/>
        <v>0</v>
      </c>
      <c r="Y12" s="55">
        <f t="shared" si="36"/>
        <v>0</v>
      </c>
      <c r="Z12" s="56">
        <f t="shared" si="37"/>
        <v>0</v>
      </c>
      <c r="AA12" s="57">
        <f t="shared" si="38"/>
        <v>23</v>
      </c>
      <c r="AB12" s="37">
        <f t="shared" si="39"/>
        <v>0</v>
      </c>
      <c r="AC12" s="37">
        <f t="shared" si="40"/>
        <v>0</v>
      </c>
      <c r="AD12" s="37">
        <f t="shared" si="41"/>
        <v>0</v>
      </c>
      <c r="AE12" s="37">
        <f t="shared" si="42"/>
        <v>0</v>
      </c>
      <c r="AF12" s="37">
        <f t="shared" si="43"/>
        <v>0</v>
      </c>
      <c r="AG12" s="37">
        <f t="shared" si="44"/>
        <v>0</v>
      </c>
      <c r="AH12" s="37">
        <f t="shared" si="45"/>
        <v>0</v>
      </c>
      <c r="AI12" s="37">
        <f t="shared" si="46"/>
        <v>0</v>
      </c>
      <c r="AJ12" s="37">
        <f t="shared" si="47"/>
        <v>0</v>
      </c>
      <c r="AK12" s="37">
        <f t="shared" si="48"/>
        <v>0</v>
      </c>
      <c r="AL12" s="37">
        <f t="shared" si="49"/>
        <v>0</v>
      </c>
    </row>
    <row r="13" spans="1:38" customFormat="1" ht="12.75" hidden="1" customHeight="1">
      <c r="A13">
        <f t="shared" si="25"/>
        <v>0</v>
      </c>
      <c r="B13" s="68">
        <v>62</v>
      </c>
      <c r="C13" s="68" t="str">
        <f>VLOOKUP($B13,[1]Sheet1!$A$3:$D$82,2,FALSE)</f>
        <v>Winsome</v>
      </c>
      <c r="D13" s="68" t="str">
        <f>VLOOKUP($B13,[1]Sheet1!$A$3:$D$82,3,FALSE)</f>
        <v>M Williams</v>
      </c>
      <c r="E13" s="54" t="str">
        <f>IF(ISNA(VLOOKUP($B13,'Race 1'!$A$4:$I$24,8,FALSE)),"DNC",VLOOKUP(B13,'Race 1'!$A$4:$I$24,8,FALSE))</f>
        <v>DNC</v>
      </c>
      <c r="F13" s="53">
        <f t="shared" si="26"/>
        <v>0</v>
      </c>
      <c r="G13" s="54" t="str">
        <f>IF(ISNA(VLOOKUP($B13,'Race 2'!$A$4:$I$22,8,FALSE)),"DNC",VLOOKUP($B13,'Race 2'!$A$4:$I$22,8,FALSE))</f>
        <v>DNC</v>
      </c>
      <c r="H13" s="53">
        <f t="shared" si="27"/>
        <v>0</v>
      </c>
      <c r="I13" s="54" t="str">
        <f>IF(ISNA(VLOOKUP($B13,'Race 3'!$A$4:$I$29,8,FALSE)),"DNC",VLOOKUP($B13,'Race 3'!$A$4:$I$29,8,FALSE))</f>
        <v>DNC</v>
      </c>
      <c r="J13" s="53">
        <f t="shared" si="28"/>
        <v>0</v>
      </c>
      <c r="K13" s="54" t="str">
        <f>IF(ISNA(VLOOKUP($B13,'Race 4'!$A$4:$I$35,8,FALSE)),"DNC",VLOOKUP($B13,'Race 4'!$A$4:$I$35,8,FALSE))</f>
        <v>DNC</v>
      </c>
      <c r="L13" s="53">
        <f t="shared" si="29"/>
        <v>0</v>
      </c>
      <c r="M13" s="54" t="str">
        <f>IF(ISNA(VLOOKUP($B13,'Race 5'!$A$4:$I$27,8,FALSE)),"DNC",VLOOKUP($B13,'Race 5'!$A$4:$I$27,8,FALSE))</f>
        <v>DNC</v>
      </c>
      <c r="N13" s="53">
        <f t="shared" si="30"/>
        <v>0</v>
      </c>
      <c r="O13" s="54" t="str">
        <f>IF(ISNA(VLOOKUP($B13,'Race 6'!$A$4:$I$35,8,FALSE)),"DNC",VLOOKUP($B13,'Race 6'!$A$4:$I$35,8,FALSE))</f>
        <v>DNC</v>
      </c>
      <c r="P13" s="53">
        <f t="shared" si="31"/>
        <v>0</v>
      </c>
      <c r="Q13" s="54" t="str">
        <f>IF(ISNA(VLOOKUP($B13,'Race 7'!$A$4:$I$28,8,FALSE)),"DNC",VLOOKUP($B13,'Race 7'!$A$4:$I$28,8,FALSE))</f>
        <v>DNC</v>
      </c>
      <c r="R13" s="53">
        <f t="shared" si="32"/>
        <v>0</v>
      </c>
      <c r="S13" s="54" t="str">
        <f>IF(ISNA(VLOOKUP($B13,'Race 8'!$A$4:$I$35,8,FALSE)),"DNC",VLOOKUP($B13,'Race 8'!$A$4:$I$35,8,FALSE))</f>
        <v>DNC</v>
      </c>
      <c r="T13" s="53">
        <f t="shared" si="33"/>
        <v>0</v>
      </c>
      <c r="U13" s="54" t="str">
        <f>IF(ISNA(VLOOKUP($B13,'Race 9'!$A$4:$I$34,8,FALSE)),"DNC",VLOOKUP($B13,'Race 9'!$A$4:$I$34,8,FALSE))</f>
        <v>DNC</v>
      </c>
      <c r="V13" s="53">
        <f t="shared" si="34"/>
        <v>0</v>
      </c>
      <c r="W13" s="54" t="str">
        <f>IF(ISNA(VLOOKUP($B13,'Race 10'!$A$5:$I$35,8,FALSE)),"DNC",VLOOKUP($B13,'Race 10'!$A$5:$I$35,8,FALSE))</f>
        <v>DNC</v>
      </c>
      <c r="X13" s="53">
        <f t="shared" si="35"/>
        <v>0</v>
      </c>
      <c r="Y13" s="55">
        <f t="shared" si="36"/>
        <v>0</v>
      </c>
      <c r="Z13" s="56">
        <f t="shared" si="37"/>
        <v>0</v>
      </c>
      <c r="AA13" s="57">
        <f t="shared" si="38"/>
        <v>23</v>
      </c>
      <c r="AB13" s="37">
        <f t="shared" si="39"/>
        <v>0</v>
      </c>
      <c r="AC13" s="37">
        <f t="shared" si="40"/>
        <v>0</v>
      </c>
      <c r="AD13" s="37">
        <f t="shared" si="41"/>
        <v>0</v>
      </c>
      <c r="AE13" s="37">
        <f t="shared" si="42"/>
        <v>0</v>
      </c>
      <c r="AF13" s="37">
        <f t="shared" si="43"/>
        <v>0</v>
      </c>
      <c r="AG13" s="37">
        <f t="shared" si="44"/>
        <v>0</v>
      </c>
      <c r="AH13" s="37">
        <f t="shared" si="45"/>
        <v>0</v>
      </c>
      <c r="AI13" s="37">
        <f t="shared" si="46"/>
        <v>0</v>
      </c>
      <c r="AJ13" s="37">
        <f t="shared" si="47"/>
        <v>0</v>
      </c>
      <c r="AK13" s="37">
        <f t="shared" si="48"/>
        <v>0</v>
      </c>
      <c r="AL13" s="37">
        <f t="shared" si="49"/>
        <v>0</v>
      </c>
    </row>
    <row r="14" spans="1:38" customFormat="1" ht="12.75" customHeight="1">
      <c r="A14">
        <f t="shared" si="25"/>
        <v>1</v>
      </c>
      <c r="B14" s="68">
        <v>307</v>
      </c>
      <c r="C14" s="68" t="str">
        <f>VLOOKUP($B14,[1]Sheet1!$A$3:$D$82,2,FALSE)</f>
        <v>Zephere</v>
      </c>
      <c r="D14" s="68" t="s">
        <v>49</v>
      </c>
      <c r="E14" s="54">
        <f>IF(ISNA(VLOOKUP($B14,'Race 1'!$A$4:$I$24,8,FALSE)),"DNC",VLOOKUP(B14,'Race 1'!$A$4:$I$24,8,FALSE))</f>
        <v>4</v>
      </c>
      <c r="F14" s="53">
        <f t="shared" si="26"/>
        <v>57.142857142857146</v>
      </c>
      <c r="G14" s="54">
        <f>IF(ISNA(VLOOKUP($B14,'Race 2'!$A$4:$I$22,8,FALSE)),"DNC",VLOOKUP($B14,'Race 2'!$A$4:$I$22,8,FALSE))</f>
        <v>6</v>
      </c>
      <c r="H14" s="53">
        <f t="shared" si="27"/>
        <v>44.444444444444443</v>
      </c>
      <c r="I14" s="54">
        <f>IF(ISNA(VLOOKUP($B14,'Race 3'!$A$4:$I$29,8,FALSE)),"DNC",VLOOKUP($B14,'Race 3'!$A$4:$I$29,8,FALSE))</f>
        <v>6</v>
      </c>
      <c r="J14" s="53">
        <f t="shared" si="28"/>
        <v>44.444444444444443</v>
      </c>
      <c r="K14" s="54">
        <f>IF(ISNA(VLOOKUP($B14,'Race 4'!$A$4:$I$35,8,FALSE)),"DNC",VLOOKUP($B14,'Race 4'!$A$4:$I$35,8,FALSE))</f>
        <v>1</v>
      </c>
      <c r="L14" s="53">
        <f t="shared" si="29"/>
        <v>100</v>
      </c>
      <c r="M14" s="54">
        <f>IF(ISNA(VLOOKUP($B14,'Race 5'!$A$4:$I$27,8,FALSE)),"DNC",VLOOKUP($B14,'Race 5'!$A$4:$I$27,8,FALSE))</f>
        <v>12</v>
      </c>
      <c r="N14" s="53">
        <f t="shared" si="30"/>
        <v>26.666666666666668</v>
      </c>
      <c r="O14" s="54">
        <f>IF(ISNA(VLOOKUP($B14,'Race 6'!$A$4:$I$35,8,FALSE)),"DNC",VLOOKUP($B14,'Race 6'!$A$4:$I$35,8,FALSE))</f>
        <v>3</v>
      </c>
      <c r="P14" s="53">
        <f t="shared" si="31"/>
        <v>66.666666666666671</v>
      </c>
      <c r="Q14" s="54">
        <f>IF(ISNA(VLOOKUP($B14,'Race 7'!$A$4:$I$28,8,FALSE)),"DNC",VLOOKUP($B14,'Race 7'!$A$4:$I$28,8,FALSE))</f>
        <v>3</v>
      </c>
      <c r="R14" s="53">
        <f t="shared" si="32"/>
        <v>66.666666666666671</v>
      </c>
      <c r="S14" s="54">
        <f>IF(ISNA(VLOOKUP($B14,'Race 8'!$A$4:$I$35,8,FALSE)),"DNC",VLOOKUP($B14,'Race 8'!$A$4:$I$35,8,FALSE))</f>
        <v>8</v>
      </c>
      <c r="T14" s="53">
        <f t="shared" si="33"/>
        <v>36.363636363636367</v>
      </c>
      <c r="U14" s="54">
        <f>IF(ISNA(VLOOKUP($B14,'Race 9'!$A$4:$I$34,8,FALSE)),"DNC",VLOOKUP($B14,'Race 9'!$A$4:$I$34,8,FALSE))</f>
        <v>10</v>
      </c>
      <c r="V14" s="53">
        <f t="shared" si="34"/>
        <v>30.76923076923077</v>
      </c>
      <c r="W14" s="54" t="str">
        <f>IF(ISNA(VLOOKUP($B14,'Race 10'!$A$5:$I$35,8,FALSE)),"DNC",VLOOKUP($B14,'Race 10'!$A$5:$I$35,8,FALSE))</f>
        <v>DNC</v>
      </c>
      <c r="X14" s="53">
        <f t="shared" si="35"/>
        <v>0</v>
      </c>
      <c r="Y14" s="55">
        <f t="shared" si="36"/>
        <v>473.16461316461317</v>
      </c>
      <c r="Z14" s="56">
        <f t="shared" si="37"/>
        <v>410.13431013431011</v>
      </c>
      <c r="AA14" s="57">
        <f t="shared" si="38"/>
        <v>3</v>
      </c>
      <c r="AB14" s="37">
        <f t="shared" si="39"/>
        <v>63.030303030303031</v>
      </c>
      <c r="AC14" s="37">
        <f t="shared" si="40"/>
        <v>57.142857142857146</v>
      </c>
      <c r="AD14" s="37">
        <f t="shared" si="41"/>
        <v>44.444444444444443</v>
      </c>
      <c r="AE14" s="37">
        <f t="shared" si="42"/>
        <v>44.444444444444443</v>
      </c>
      <c r="AF14" s="37">
        <f t="shared" si="43"/>
        <v>100</v>
      </c>
      <c r="AG14" s="37">
        <f t="shared" si="44"/>
        <v>26.666666666666668</v>
      </c>
      <c r="AH14" s="37">
        <f t="shared" si="45"/>
        <v>66.666666666666671</v>
      </c>
      <c r="AI14" s="37">
        <f t="shared" si="46"/>
        <v>66.666666666666671</v>
      </c>
      <c r="AJ14" s="37">
        <f t="shared" si="47"/>
        <v>36.363636363636367</v>
      </c>
      <c r="AK14" s="37">
        <f t="shared" si="48"/>
        <v>30.76923076923077</v>
      </c>
      <c r="AL14" s="37">
        <f t="shared" si="49"/>
        <v>0</v>
      </c>
    </row>
    <row r="15" spans="1:38" customFormat="1" ht="12.75" customHeight="1">
      <c r="A15">
        <f t="shared" si="25"/>
        <v>1</v>
      </c>
      <c r="B15" s="68">
        <v>331</v>
      </c>
      <c r="C15" s="68" t="str">
        <f>VLOOKUP($B15,[1]Sheet1!$A$3:$D$82,2,FALSE)</f>
        <v>Bil</v>
      </c>
      <c r="D15" s="68" t="str">
        <f>VLOOKUP($B15,[1]Sheet1!$A$3:$D$82,3,FALSE)</f>
        <v>D Smith</v>
      </c>
      <c r="E15" s="54">
        <f>IF(ISNA(VLOOKUP($B15,'Race 1'!$A$4:$I$24,8,FALSE)),"DNC",VLOOKUP(B15,'Race 1'!$A$4:$I$24,8,FALSE))</f>
        <v>12</v>
      </c>
      <c r="F15" s="53">
        <f t="shared" si="26"/>
        <v>26.666666666666668</v>
      </c>
      <c r="G15" s="54">
        <f>IF(ISNA(VLOOKUP($B15,'Race 2'!$A$4:$I$22,8,FALSE)),"DNC",VLOOKUP($B15,'Race 2'!$A$4:$I$22,8,FALSE))</f>
        <v>3</v>
      </c>
      <c r="H15" s="53">
        <f t="shared" si="27"/>
        <v>66.666666666666671</v>
      </c>
      <c r="I15" s="54">
        <f>IF(ISNA(VLOOKUP($B15,'Race 3'!$A$4:$I$29,8,FALSE)),"DNC",VLOOKUP($B15,'Race 3'!$A$4:$I$29,8,FALSE))</f>
        <v>2</v>
      </c>
      <c r="J15" s="53">
        <f t="shared" si="28"/>
        <v>80</v>
      </c>
      <c r="K15" s="54">
        <f>IF(ISNA(VLOOKUP($B15,'Race 4'!$A$4:$I$35,8,FALSE)),"DNC",VLOOKUP($B15,'Race 4'!$A$4:$I$35,8,FALSE))</f>
        <v>9</v>
      </c>
      <c r="L15" s="53">
        <f t="shared" si="29"/>
        <v>33.333333333333336</v>
      </c>
      <c r="M15" s="54">
        <f>IF(ISNA(VLOOKUP($B15,'Race 5'!$A$4:$I$27,8,FALSE)),"DNC",VLOOKUP($B15,'Race 5'!$A$4:$I$27,8,FALSE))</f>
        <v>11</v>
      </c>
      <c r="N15" s="53">
        <f t="shared" si="30"/>
        <v>28.571428571428573</v>
      </c>
      <c r="O15" s="54">
        <f>IF(ISNA(VLOOKUP($B15,'Race 6'!$A$4:$I$35,8,FALSE)),"DNC",VLOOKUP($B15,'Race 6'!$A$4:$I$35,8,FALSE))</f>
        <v>4</v>
      </c>
      <c r="P15" s="53">
        <f t="shared" si="31"/>
        <v>57.142857142857146</v>
      </c>
      <c r="Q15" s="54">
        <f>IF(ISNA(VLOOKUP($B15,'Race 7'!$A$4:$I$28,8,FALSE)),"DNC",VLOOKUP($B15,'Race 7'!$A$4:$I$28,8,FALSE))</f>
        <v>2</v>
      </c>
      <c r="R15" s="53">
        <f t="shared" si="32"/>
        <v>80</v>
      </c>
      <c r="S15" s="54">
        <f>IF(ISNA(VLOOKUP($B15,'Race 8'!$A$4:$I$35,8,FALSE)),"DNC",VLOOKUP($B15,'Race 8'!$A$4:$I$35,8,FALSE))</f>
        <v>6</v>
      </c>
      <c r="T15" s="53">
        <f t="shared" si="33"/>
        <v>44.444444444444443</v>
      </c>
      <c r="U15" s="54">
        <f>IF(ISNA(VLOOKUP($B15,'Race 9'!$A$4:$I$34,8,FALSE)),"DNC",VLOOKUP($B15,'Race 9'!$A$4:$I$34,8,FALSE))</f>
        <v>9</v>
      </c>
      <c r="V15" s="53">
        <f t="shared" si="34"/>
        <v>33.333333333333336</v>
      </c>
      <c r="W15" s="54" t="str">
        <f>IF(ISNA(VLOOKUP($B15,'Race 10'!$A$5:$I$35,8,FALSE)),"DNC",VLOOKUP($B15,'Race 10'!$A$5:$I$35,8,FALSE))</f>
        <v>DNC</v>
      </c>
      <c r="X15" s="53">
        <f t="shared" si="35"/>
        <v>0</v>
      </c>
      <c r="Y15" s="55">
        <f t="shared" si="36"/>
        <v>450.15873015873018</v>
      </c>
      <c r="Z15" s="56">
        <f t="shared" si="37"/>
        <v>394.92063492063494</v>
      </c>
      <c r="AA15" s="57">
        <f t="shared" si="38"/>
        <v>4</v>
      </c>
      <c r="AB15" s="37">
        <f t="shared" si="39"/>
        <v>55.238095238095241</v>
      </c>
      <c r="AC15" s="37">
        <f t="shared" si="40"/>
        <v>26.666666666666668</v>
      </c>
      <c r="AD15" s="37">
        <f t="shared" si="41"/>
        <v>66.666666666666671</v>
      </c>
      <c r="AE15" s="37">
        <f t="shared" si="42"/>
        <v>80</v>
      </c>
      <c r="AF15" s="37">
        <f t="shared" si="43"/>
        <v>33.333333333333336</v>
      </c>
      <c r="AG15" s="37">
        <f t="shared" si="44"/>
        <v>28.571428571428573</v>
      </c>
      <c r="AH15" s="37">
        <f t="shared" si="45"/>
        <v>57.142857142857146</v>
      </c>
      <c r="AI15" s="37">
        <f t="shared" si="46"/>
        <v>80</v>
      </c>
      <c r="AJ15" s="37">
        <f t="shared" si="47"/>
        <v>44.444444444444443</v>
      </c>
      <c r="AK15" s="37">
        <f t="shared" si="48"/>
        <v>33.333333333333336</v>
      </c>
      <c r="AL15" s="37">
        <f t="shared" si="49"/>
        <v>0</v>
      </c>
    </row>
    <row r="16" spans="1:38" customFormat="1">
      <c r="A16">
        <f t="shared" si="25"/>
        <v>1</v>
      </c>
      <c r="B16" s="68">
        <v>74</v>
      </c>
      <c r="C16" s="68" t="str">
        <f>VLOOKUP($B16,[1]Sheet1!$A$3:$D$82,2,FALSE)</f>
        <v>Limit</v>
      </c>
      <c r="D16" s="68" t="str">
        <f>VLOOKUP($B16,[1]Sheet1!$A$3:$D$82,3,FALSE)</f>
        <v>J Boraston</v>
      </c>
      <c r="E16" s="54">
        <f>IF(ISNA(VLOOKUP($B16,'Race 1'!$A$4:$I$24,8,FALSE)),"DNC",VLOOKUP(B16,'Race 1'!$A$4:$I$24,8,FALSE))</f>
        <v>2</v>
      </c>
      <c r="F16" s="53">
        <f t="shared" si="26"/>
        <v>80</v>
      </c>
      <c r="G16" s="54">
        <f>IF(ISNA(VLOOKUP($B16,'Race 2'!$A$4:$I$22,8,FALSE)),"DNC",VLOOKUP($B16,'Race 2'!$A$4:$I$22,8,FALSE))</f>
        <v>5</v>
      </c>
      <c r="H16" s="53">
        <f t="shared" si="27"/>
        <v>50</v>
      </c>
      <c r="I16" s="54">
        <f>IF(ISNA(VLOOKUP($B16,'Race 3'!$A$4:$I$29,8,FALSE)),"DNC",VLOOKUP($B16,'Race 3'!$A$4:$I$29,8,FALSE))</f>
        <v>11</v>
      </c>
      <c r="J16" s="53">
        <f t="shared" si="28"/>
        <v>28.571428571428573</v>
      </c>
      <c r="K16" s="54">
        <f>IF(ISNA(VLOOKUP($B16,'Race 4'!$A$4:$I$35,8,FALSE)),"DNC",VLOOKUP($B16,'Race 4'!$A$4:$I$35,8,FALSE))</f>
        <v>16</v>
      </c>
      <c r="L16" s="53">
        <f t="shared" si="29"/>
        <v>21.05263157894737</v>
      </c>
      <c r="M16" s="54">
        <f>IF(ISNA(VLOOKUP($B16,'Race 5'!$A$4:$I$27,8,FALSE)),"DNC",VLOOKUP($B16,'Race 5'!$A$4:$I$27,8,FALSE))</f>
        <v>6</v>
      </c>
      <c r="N16" s="53">
        <f t="shared" si="30"/>
        <v>44.444444444444443</v>
      </c>
      <c r="O16" s="54">
        <f>IF(ISNA(VLOOKUP($B16,'Race 6'!$A$4:$I$35,8,FALSE)),"DNC",VLOOKUP($B16,'Race 6'!$A$4:$I$35,8,FALSE))</f>
        <v>2</v>
      </c>
      <c r="P16" s="53">
        <f t="shared" si="31"/>
        <v>80</v>
      </c>
      <c r="Q16" s="54">
        <f>IF(ISNA(VLOOKUP($B16,'Race 7'!$A$4:$I$28,8,FALSE)),"DNC",VLOOKUP($B16,'Race 7'!$A$4:$I$28,8,FALSE))</f>
        <v>5</v>
      </c>
      <c r="R16" s="53">
        <f t="shared" si="32"/>
        <v>50</v>
      </c>
      <c r="S16" s="54" t="str">
        <f>IF(ISNA(VLOOKUP($B16,'Race 8'!$A$4:$I$35,8,FALSE)),"DNC",VLOOKUP($B16,'Race 8'!$A$4:$I$35,8,FALSE))</f>
        <v>ocs</v>
      </c>
      <c r="T16" s="53">
        <f t="shared" si="33"/>
        <v>0</v>
      </c>
      <c r="U16" s="54">
        <f>IF(ISNA(VLOOKUP($B16,'Race 9'!$A$4:$I$34,8,FALSE)),"DNC",VLOOKUP($B16,'Race 9'!$A$4:$I$34,8,FALSE))</f>
        <v>7</v>
      </c>
      <c r="V16" s="53">
        <f t="shared" si="34"/>
        <v>40</v>
      </c>
      <c r="W16" s="54" t="str">
        <f>IF(ISNA(VLOOKUP($B16,'Race 10'!$A$5:$I$35,8,FALSE)),"DNC",VLOOKUP($B16,'Race 10'!$A$5:$I$35,8,FALSE))</f>
        <v>DNC</v>
      </c>
      <c r="X16" s="53">
        <f t="shared" si="35"/>
        <v>0</v>
      </c>
      <c r="Y16" s="55">
        <f t="shared" si="36"/>
        <v>394.06850459482041</v>
      </c>
      <c r="Z16" s="56">
        <f t="shared" si="37"/>
        <v>373.01587301587301</v>
      </c>
      <c r="AA16" s="57">
        <f t="shared" si="38"/>
        <v>5</v>
      </c>
      <c r="AB16" s="37">
        <f t="shared" si="39"/>
        <v>21.05263157894737</v>
      </c>
      <c r="AC16" s="37">
        <f t="shared" si="40"/>
        <v>80</v>
      </c>
      <c r="AD16" s="37">
        <f t="shared" si="41"/>
        <v>50</v>
      </c>
      <c r="AE16" s="37">
        <f t="shared" si="42"/>
        <v>28.571428571428573</v>
      </c>
      <c r="AF16" s="37">
        <f t="shared" si="43"/>
        <v>21.05263157894737</v>
      </c>
      <c r="AG16" s="37">
        <f t="shared" si="44"/>
        <v>44.444444444444443</v>
      </c>
      <c r="AH16" s="37">
        <f t="shared" si="45"/>
        <v>80</v>
      </c>
      <c r="AI16" s="37">
        <f t="shared" si="46"/>
        <v>50</v>
      </c>
      <c r="AJ16" s="37">
        <f t="shared" si="47"/>
        <v>0</v>
      </c>
      <c r="AK16" s="37">
        <f t="shared" si="48"/>
        <v>40</v>
      </c>
      <c r="AL16" s="37">
        <f t="shared" si="49"/>
        <v>0</v>
      </c>
    </row>
    <row r="17" spans="1:38" customFormat="1" ht="14" hidden="1" customHeight="1">
      <c r="A17">
        <f t="shared" si="25"/>
        <v>0</v>
      </c>
      <c r="B17" s="68">
        <v>86</v>
      </c>
      <c r="C17" s="68" t="str">
        <f>VLOOKUP($B17,[1]Sheet1!$A$3:$D$82,2,FALSE)</f>
        <v>Wild Card</v>
      </c>
      <c r="D17" s="68" t="str">
        <f>VLOOKUP($B17,[1]Sheet1!$A$3:$D$82,3,FALSE)</f>
        <v>T Wenham</v>
      </c>
      <c r="E17" s="54" t="str">
        <f>IF(ISNA(VLOOKUP($B17,'Race 1'!$A$4:$I$24,8,FALSE)),"DNC",VLOOKUP(B17,'Race 1'!$A$4:$I$24,8,FALSE))</f>
        <v>DNC</v>
      </c>
      <c r="F17" s="53">
        <f t="shared" si="26"/>
        <v>0</v>
      </c>
      <c r="G17" s="54" t="str">
        <f>IF(ISNA(VLOOKUP($B17,'Race 2'!$A$4:$I$22,8,FALSE)),"DNC",VLOOKUP($B17,'Race 2'!$A$4:$I$22,8,FALSE))</f>
        <v>DNC</v>
      </c>
      <c r="H17" s="53">
        <f t="shared" si="27"/>
        <v>0</v>
      </c>
      <c r="I17" s="54" t="str">
        <f>IF(ISNA(VLOOKUP($B17,'Race 3'!$A$4:$I$29,8,FALSE)),"DNC",VLOOKUP($B17,'Race 3'!$A$4:$I$29,8,FALSE))</f>
        <v>DNC</v>
      </c>
      <c r="J17" s="53">
        <f t="shared" si="28"/>
        <v>0</v>
      </c>
      <c r="K17" s="54" t="str">
        <f>IF(ISNA(VLOOKUP($B17,'Race 4'!$A$4:$I$35,8,FALSE)),"DNC",VLOOKUP($B17,'Race 4'!$A$4:$I$35,8,FALSE))</f>
        <v>DNC</v>
      </c>
      <c r="L17" s="53">
        <f t="shared" si="29"/>
        <v>0</v>
      </c>
      <c r="M17" s="54" t="str">
        <f>IF(ISNA(VLOOKUP($B17,'Race 5'!$A$4:$I$27,8,FALSE)),"DNC",VLOOKUP($B17,'Race 5'!$A$4:$I$27,8,FALSE))</f>
        <v>DNC</v>
      </c>
      <c r="N17" s="53">
        <f t="shared" si="30"/>
        <v>0</v>
      </c>
      <c r="O17" s="54" t="str">
        <f>IF(ISNA(VLOOKUP($B17,'Race 6'!$A$4:$I$35,8,FALSE)),"DNC",VLOOKUP($B17,'Race 6'!$A$4:$I$35,8,FALSE))</f>
        <v>DNC</v>
      </c>
      <c r="P17" s="53">
        <f t="shared" si="31"/>
        <v>0</v>
      </c>
      <c r="Q17" s="54" t="str">
        <f>IF(ISNA(VLOOKUP($B17,'Race 7'!$A$4:$I$28,8,FALSE)),"DNC",VLOOKUP($B17,'Race 7'!$A$4:$I$28,8,FALSE))</f>
        <v>DNC</v>
      </c>
      <c r="R17" s="53">
        <f t="shared" si="32"/>
        <v>0</v>
      </c>
      <c r="S17" s="54" t="str">
        <f>IF(ISNA(VLOOKUP($B17,'Race 8'!$A$4:$I$35,8,FALSE)),"DNC",VLOOKUP($B17,'Race 8'!$A$4:$I$35,8,FALSE))</f>
        <v>DNC</v>
      </c>
      <c r="T17" s="53">
        <f t="shared" si="33"/>
        <v>0</v>
      </c>
      <c r="U17" s="54" t="str">
        <f>IF(ISNA(VLOOKUP($B17,'Race 9'!$A$4:$I$34,8,FALSE)),"DNC",VLOOKUP($B17,'Race 9'!$A$4:$I$34,8,FALSE))</f>
        <v>DNC</v>
      </c>
      <c r="V17" s="53">
        <f t="shared" si="34"/>
        <v>0</v>
      </c>
      <c r="W17" s="54" t="str">
        <f>IF(ISNA(VLOOKUP($B17,'Race 10'!$A$5:$I$35,8,FALSE)),"DNC",VLOOKUP($B17,'Race 10'!$A$5:$I$35,8,FALSE))</f>
        <v>DNC</v>
      </c>
      <c r="X17" s="53">
        <f t="shared" si="35"/>
        <v>0</v>
      </c>
      <c r="Y17" s="55">
        <f t="shared" si="36"/>
        <v>0</v>
      </c>
      <c r="Z17" s="56">
        <f t="shared" si="37"/>
        <v>0</v>
      </c>
      <c r="AA17" s="57">
        <f t="shared" si="38"/>
        <v>23</v>
      </c>
      <c r="AB17" s="37">
        <f t="shared" si="39"/>
        <v>0</v>
      </c>
      <c r="AC17" s="37">
        <f t="shared" si="40"/>
        <v>0</v>
      </c>
      <c r="AD17" s="37">
        <f t="shared" si="41"/>
        <v>0</v>
      </c>
      <c r="AE17" s="37">
        <f t="shared" si="42"/>
        <v>0</v>
      </c>
      <c r="AF17" s="37">
        <f t="shared" si="43"/>
        <v>0</v>
      </c>
      <c r="AG17" s="37">
        <f t="shared" si="44"/>
        <v>0</v>
      </c>
      <c r="AH17" s="37">
        <f t="shared" si="45"/>
        <v>0</v>
      </c>
      <c r="AI17" s="37">
        <f t="shared" si="46"/>
        <v>0</v>
      </c>
      <c r="AJ17" s="37">
        <f t="shared" si="47"/>
        <v>0</v>
      </c>
      <c r="AK17" s="37">
        <f t="shared" si="48"/>
        <v>0</v>
      </c>
      <c r="AL17" s="37">
        <f t="shared" si="49"/>
        <v>0</v>
      </c>
    </row>
    <row r="18" spans="1:38" ht="12.75" hidden="1" customHeight="1">
      <c r="A18">
        <f t="shared" si="25"/>
        <v>0</v>
      </c>
      <c r="B18" s="68">
        <v>87</v>
      </c>
      <c r="C18" s="68" t="str">
        <f>VLOOKUP($B18,[1]Sheet1!$A$3:$D$82,2,FALSE)</f>
        <v>Silver Fox</v>
      </c>
      <c r="D18" s="68" t="str">
        <f>VLOOKUP($B18,[1]Sheet1!$A$3:$D$82,3,FALSE)</f>
        <v>C Lee</v>
      </c>
      <c r="E18" s="54" t="str">
        <f>IF(ISNA(VLOOKUP($B18,'Race 1'!$A$4:$I$24,8,FALSE)),"DNC",VLOOKUP(B18,'Race 1'!$A$4:$I$24,8,FALSE))</f>
        <v>DNC</v>
      </c>
      <c r="F18" s="53">
        <f t="shared" si="26"/>
        <v>0</v>
      </c>
      <c r="G18" s="54" t="str">
        <f>IF(ISNA(VLOOKUP($B18,'Race 2'!$A$4:$I$22,8,FALSE)),"DNC",VLOOKUP($B18,'Race 2'!$A$4:$I$22,8,FALSE))</f>
        <v>DNC</v>
      </c>
      <c r="H18" s="53">
        <f t="shared" si="27"/>
        <v>0</v>
      </c>
      <c r="I18" s="54" t="str">
        <f>IF(ISNA(VLOOKUP($B18,'Race 3'!$A$4:$I$29,8,FALSE)),"DNC",VLOOKUP($B18,'Race 3'!$A$4:$I$29,8,FALSE))</f>
        <v>DNC</v>
      </c>
      <c r="J18" s="53">
        <f t="shared" si="28"/>
        <v>0</v>
      </c>
      <c r="K18" s="54" t="str">
        <f>IF(ISNA(VLOOKUP($B18,'Race 4'!$A$4:$I$35,8,FALSE)),"DNC",VLOOKUP($B18,'Race 4'!$A$4:$I$35,8,FALSE))</f>
        <v>DNC</v>
      </c>
      <c r="L18" s="53">
        <f t="shared" si="29"/>
        <v>0</v>
      </c>
      <c r="M18" s="54" t="str">
        <f>IF(ISNA(VLOOKUP($B18,'Race 5'!$A$4:$I$27,8,FALSE)),"DNC",VLOOKUP($B18,'Race 5'!$A$4:$I$27,8,FALSE))</f>
        <v>DNC</v>
      </c>
      <c r="N18" s="53">
        <f t="shared" si="30"/>
        <v>0</v>
      </c>
      <c r="O18" s="54" t="str">
        <f>IF(ISNA(VLOOKUP($B18,'Race 6'!$A$4:$I$35,8,FALSE)),"DNC",VLOOKUP($B18,'Race 6'!$A$4:$I$35,8,FALSE))</f>
        <v>DNC</v>
      </c>
      <c r="P18" s="53">
        <f t="shared" si="31"/>
        <v>0</v>
      </c>
      <c r="Q18" s="54" t="str">
        <f>IF(ISNA(VLOOKUP($B18,'Race 7'!$A$4:$I$28,8,FALSE)),"DNC",VLOOKUP($B18,'Race 7'!$A$4:$I$28,8,FALSE))</f>
        <v>DNC</v>
      </c>
      <c r="R18" s="53">
        <f t="shared" si="32"/>
        <v>0</v>
      </c>
      <c r="S18" s="54" t="str">
        <f>IF(ISNA(VLOOKUP($B18,'Race 8'!$A$4:$I$35,8,FALSE)),"DNC",VLOOKUP($B18,'Race 8'!$A$4:$I$35,8,FALSE))</f>
        <v>DNC</v>
      </c>
      <c r="T18" s="53">
        <f t="shared" si="33"/>
        <v>0</v>
      </c>
      <c r="U18" s="54" t="str">
        <f>IF(ISNA(VLOOKUP($B18,'Race 9'!$A$4:$I$34,8,FALSE)),"DNC",VLOOKUP($B18,'Race 9'!$A$4:$I$34,8,FALSE))</f>
        <v>DNC</v>
      </c>
      <c r="V18" s="53">
        <f t="shared" si="34"/>
        <v>0</v>
      </c>
      <c r="W18" s="54" t="str">
        <f>IF(ISNA(VLOOKUP($B18,'Race 10'!$A$5:$I$35,8,FALSE)),"DNC",VLOOKUP($B18,'Race 10'!$A$5:$I$35,8,FALSE))</f>
        <v>DNC</v>
      </c>
      <c r="X18" s="53">
        <f t="shared" si="35"/>
        <v>0</v>
      </c>
      <c r="Y18" s="55">
        <f t="shared" si="36"/>
        <v>0</v>
      </c>
      <c r="Z18" s="56">
        <f t="shared" si="37"/>
        <v>0</v>
      </c>
      <c r="AA18" s="57">
        <f t="shared" si="38"/>
        <v>23</v>
      </c>
      <c r="AB18" s="37">
        <f t="shared" si="39"/>
        <v>0</v>
      </c>
      <c r="AC18" s="37">
        <f t="shared" si="40"/>
        <v>0</v>
      </c>
      <c r="AD18" s="37">
        <f t="shared" si="41"/>
        <v>0</v>
      </c>
      <c r="AE18" s="37">
        <f t="shared" si="42"/>
        <v>0</v>
      </c>
      <c r="AF18" s="37">
        <f t="shared" si="43"/>
        <v>0</v>
      </c>
      <c r="AG18" s="37">
        <f t="shared" si="44"/>
        <v>0</v>
      </c>
      <c r="AH18" s="37">
        <f t="shared" si="45"/>
        <v>0</v>
      </c>
      <c r="AI18" s="37">
        <f t="shared" si="46"/>
        <v>0</v>
      </c>
      <c r="AJ18" s="37">
        <f t="shared" si="47"/>
        <v>0</v>
      </c>
      <c r="AK18" s="37">
        <f t="shared" si="48"/>
        <v>0</v>
      </c>
      <c r="AL18" s="37">
        <f t="shared" si="49"/>
        <v>0</v>
      </c>
    </row>
    <row r="19" spans="1:38" customFormat="1" ht="12.75" hidden="1" customHeight="1">
      <c r="A19">
        <f t="shared" si="25"/>
        <v>0</v>
      </c>
      <c r="B19" s="68">
        <v>95</v>
      </c>
      <c r="C19" s="68" t="str">
        <f>VLOOKUP($B19,[1]Sheet1!$A$3:$D$82,2,FALSE)</f>
        <v>Alaurial</v>
      </c>
      <c r="D19" s="68" t="str">
        <f>VLOOKUP($B19,[1]Sheet1!$A$3:$D$82,3,FALSE)</f>
        <v>S Parsons</v>
      </c>
      <c r="E19" s="54" t="str">
        <f>IF(ISNA(VLOOKUP($B19,'Race 1'!$A$4:$I$24,8,FALSE)),"DNC",VLOOKUP(B19,'Race 1'!$A$4:$I$24,8,FALSE))</f>
        <v>DNC</v>
      </c>
      <c r="F19" s="53">
        <f t="shared" si="26"/>
        <v>0</v>
      </c>
      <c r="G19" s="54" t="str">
        <f>IF(ISNA(VLOOKUP($B19,'Race 2'!$A$4:$I$22,8,FALSE)),"DNC",VLOOKUP($B19,'Race 2'!$A$4:$I$22,8,FALSE))</f>
        <v>DNC</v>
      </c>
      <c r="H19" s="53">
        <f t="shared" si="27"/>
        <v>0</v>
      </c>
      <c r="I19" s="54" t="str">
        <f>IF(ISNA(VLOOKUP($B19,'Race 3'!$A$4:$I$29,8,FALSE)),"DNC",VLOOKUP($B19,'Race 3'!$A$4:$I$29,8,FALSE))</f>
        <v>DNC</v>
      </c>
      <c r="J19" s="53">
        <f t="shared" si="28"/>
        <v>0</v>
      </c>
      <c r="K19" s="54" t="str">
        <f>IF(ISNA(VLOOKUP($B19,'Race 4'!$A$4:$I$35,8,FALSE)),"DNC",VLOOKUP($B19,'Race 4'!$A$4:$I$35,8,FALSE))</f>
        <v>DNC</v>
      </c>
      <c r="L19" s="53">
        <f t="shared" si="29"/>
        <v>0</v>
      </c>
      <c r="M19" s="54" t="str">
        <f>IF(ISNA(VLOOKUP($B19,'Race 5'!$A$4:$I$27,8,FALSE)),"DNC",VLOOKUP($B19,'Race 5'!$A$4:$I$27,8,FALSE))</f>
        <v>DNC</v>
      </c>
      <c r="N19" s="53">
        <f t="shared" si="30"/>
        <v>0</v>
      </c>
      <c r="O19" s="54" t="str">
        <f>IF(ISNA(VLOOKUP($B19,'Race 6'!$A$4:$I$35,8,FALSE)),"DNC",VLOOKUP($B19,'Race 6'!$A$4:$I$35,8,FALSE))</f>
        <v>DNC</v>
      </c>
      <c r="P19" s="53">
        <f t="shared" si="31"/>
        <v>0</v>
      </c>
      <c r="Q19" s="54" t="str">
        <f>IF(ISNA(VLOOKUP($B19,'Race 7'!$A$4:$I$28,8,FALSE)),"DNC",VLOOKUP($B19,'Race 7'!$A$4:$I$28,8,FALSE))</f>
        <v>DNC</v>
      </c>
      <c r="R19" s="53">
        <f t="shared" si="32"/>
        <v>0</v>
      </c>
      <c r="S19" s="54" t="str">
        <f>IF(ISNA(VLOOKUP($B19,'Race 8'!$A$4:$I$35,8,FALSE)),"DNC",VLOOKUP($B19,'Race 8'!$A$4:$I$35,8,FALSE))</f>
        <v>DNC</v>
      </c>
      <c r="T19" s="53">
        <f t="shared" si="33"/>
        <v>0</v>
      </c>
      <c r="U19" s="54" t="str">
        <f>IF(ISNA(VLOOKUP($B19,'Race 9'!$A$4:$I$34,8,FALSE)),"DNC",VLOOKUP($B19,'Race 9'!$A$4:$I$34,8,FALSE))</f>
        <v>DNC</v>
      </c>
      <c r="V19" s="53">
        <f t="shared" si="34"/>
        <v>0</v>
      </c>
      <c r="W19" s="54" t="str">
        <f>IF(ISNA(VLOOKUP($B19,'Race 10'!$A$5:$I$35,8,FALSE)),"DNC",VLOOKUP($B19,'Race 10'!$A$5:$I$35,8,FALSE))</f>
        <v>DNC</v>
      </c>
      <c r="X19" s="53">
        <f t="shared" si="35"/>
        <v>0</v>
      </c>
      <c r="Y19" s="55">
        <f t="shared" si="36"/>
        <v>0</v>
      </c>
      <c r="Z19" s="56">
        <f t="shared" si="37"/>
        <v>0</v>
      </c>
      <c r="AA19" s="57">
        <f t="shared" si="38"/>
        <v>23</v>
      </c>
      <c r="AB19" s="37">
        <f t="shared" si="39"/>
        <v>0</v>
      </c>
      <c r="AC19" s="37">
        <f t="shared" si="40"/>
        <v>0</v>
      </c>
      <c r="AD19" s="37">
        <f t="shared" si="41"/>
        <v>0</v>
      </c>
      <c r="AE19" s="37">
        <f t="shared" si="42"/>
        <v>0</v>
      </c>
      <c r="AF19" s="37">
        <f t="shared" si="43"/>
        <v>0</v>
      </c>
      <c r="AG19" s="37">
        <f t="shared" si="44"/>
        <v>0</v>
      </c>
      <c r="AH19" s="37">
        <f t="shared" si="45"/>
        <v>0</v>
      </c>
      <c r="AI19" s="37">
        <f t="shared" si="46"/>
        <v>0</v>
      </c>
      <c r="AJ19" s="37">
        <f t="shared" si="47"/>
        <v>0</v>
      </c>
      <c r="AK19" s="37">
        <f t="shared" si="48"/>
        <v>0</v>
      </c>
      <c r="AL19" s="37">
        <f t="shared" si="49"/>
        <v>0</v>
      </c>
    </row>
    <row r="20" spans="1:38" ht="12.75" hidden="1" customHeight="1">
      <c r="A20">
        <f t="shared" si="25"/>
        <v>0</v>
      </c>
      <c r="B20" s="68">
        <v>97</v>
      </c>
      <c r="C20" s="68" t="str">
        <f>VLOOKUP($B20,[1]Sheet1!$A$3:$D$82,2,FALSE)</f>
        <v>Racing Stripes</v>
      </c>
      <c r="D20" s="68" t="str">
        <f>VLOOKUP($B20,[1]Sheet1!$A$3:$D$82,3,FALSE)</f>
        <v>D Palmer</v>
      </c>
      <c r="E20" s="54" t="str">
        <f>IF(ISNA(VLOOKUP($B20,'Race 1'!$A$4:$I$24,8,FALSE)),"DNC",VLOOKUP(B20,'Race 1'!$A$4:$I$24,8,FALSE))</f>
        <v>DNC</v>
      </c>
      <c r="F20" s="53">
        <f t="shared" si="26"/>
        <v>0</v>
      </c>
      <c r="G20" s="54" t="str">
        <f>IF(ISNA(VLOOKUP($B20,'Race 2'!$A$4:$I$22,8,FALSE)),"DNC",VLOOKUP($B20,'Race 2'!$A$4:$I$22,8,FALSE))</f>
        <v>DNC</v>
      </c>
      <c r="H20" s="53">
        <f t="shared" si="27"/>
        <v>0</v>
      </c>
      <c r="I20" s="54" t="str">
        <f>IF(ISNA(VLOOKUP($B20,'Race 3'!$A$4:$I$29,8,FALSE)),"DNC",VLOOKUP($B20,'Race 3'!$A$4:$I$29,8,FALSE))</f>
        <v>DNC</v>
      </c>
      <c r="J20" s="53">
        <f t="shared" si="28"/>
        <v>0</v>
      </c>
      <c r="K20" s="54" t="str">
        <f>IF(ISNA(VLOOKUP($B20,'Race 4'!$A$4:$I$35,8,FALSE)),"DNC",VLOOKUP($B20,'Race 4'!$A$4:$I$35,8,FALSE))</f>
        <v>DNC</v>
      </c>
      <c r="L20" s="53">
        <f t="shared" si="29"/>
        <v>0</v>
      </c>
      <c r="M20" s="54" t="str">
        <f>IF(ISNA(VLOOKUP($B20,'Race 5'!$A$4:$I$27,8,FALSE)),"DNC",VLOOKUP($B20,'Race 5'!$A$4:$I$27,8,FALSE))</f>
        <v>DNC</v>
      </c>
      <c r="N20" s="53">
        <f t="shared" si="30"/>
        <v>0</v>
      </c>
      <c r="O20" s="54" t="str">
        <f>IF(ISNA(VLOOKUP($B20,'Race 6'!$A$4:$I$35,8,FALSE)),"DNC",VLOOKUP($B20,'Race 6'!$A$4:$I$35,8,FALSE))</f>
        <v>DNC</v>
      </c>
      <c r="P20" s="53">
        <f t="shared" si="31"/>
        <v>0</v>
      </c>
      <c r="Q20" s="54" t="str">
        <f>IF(ISNA(VLOOKUP($B20,'Race 7'!$A$4:$I$28,8,FALSE)),"DNC",VLOOKUP($B20,'Race 7'!$A$4:$I$28,8,FALSE))</f>
        <v>DNC</v>
      </c>
      <c r="R20" s="53">
        <f t="shared" si="32"/>
        <v>0</v>
      </c>
      <c r="S20" s="54" t="str">
        <f>IF(ISNA(VLOOKUP($B20,'Race 8'!$A$4:$I$35,8,FALSE)),"DNC",VLOOKUP($B20,'Race 8'!$A$4:$I$35,8,FALSE))</f>
        <v>DNC</v>
      </c>
      <c r="T20" s="53">
        <f t="shared" si="33"/>
        <v>0</v>
      </c>
      <c r="U20" s="54" t="str">
        <f>IF(ISNA(VLOOKUP($B20,'Race 9'!$A$4:$I$34,8,FALSE)),"DNC",VLOOKUP($B20,'Race 9'!$A$4:$I$34,8,FALSE))</f>
        <v>DNC</v>
      </c>
      <c r="V20" s="53">
        <f t="shared" si="34"/>
        <v>0</v>
      </c>
      <c r="W20" s="54" t="str">
        <f>IF(ISNA(VLOOKUP($B20,'Race 10'!$A$5:$I$35,8,FALSE)),"DNC",VLOOKUP($B20,'Race 10'!$A$5:$I$35,8,FALSE))</f>
        <v>DNC</v>
      </c>
      <c r="X20" s="53">
        <f t="shared" si="35"/>
        <v>0</v>
      </c>
      <c r="Y20" s="55">
        <f t="shared" si="36"/>
        <v>0</v>
      </c>
      <c r="Z20" s="56">
        <f t="shared" si="37"/>
        <v>0</v>
      </c>
      <c r="AA20" s="57">
        <f t="shared" si="38"/>
        <v>23</v>
      </c>
      <c r="AB20" s="37">
        <f t="shared" si="39"/>
        <v>0</v>
      </c>
      <c r="AC20" s="37">
        <f t="shared" si="40"/>
        <v>0</v>
      </c>
      <c r="AD20" s="37">
        <f t="shared" si="41"/>
        <v>0</v>
      </c>
      <c r="AE20" s="37">
        <f t="shared" si="42"/>
        <v>0</v>
      </c>
      <c r="AF20" s="37">
        <f t="shared" si="43"/>
        <v>0</v>
      </c>
      <c r="AG20" s="37">
        <f t="shared" si="44"/>
        <v>0</v>
      </c>
      <c r="AH20" s="37">
        <f t="shared" si="45"/>
        <v>0</v>
      </c>
      <c r="AI20" s="37">
        <f t="shared" si="46"/>
        <v>0</v>
      </c>
      <c r="AJ20" s="37">
        <f t="shared" si="47"/>
        <v>0</v>
      </c>
      <c r="AK20" s="37">
        <f t="shared" si="48"/>
        <v>0</v>
      </c>
      <c r="AL20" s="37">
        <f t="shared" si="49"/>
        <v>0</v>
      </c>
    </row>
    <row r="21" spans="1:38">
      <c r="A21">
        <f t="shared" si="25"/>
        <v>1</v>
      </c>
      <c r="B21" s="68">
        <v>107</v>
      </c>
      <c r="C21" s="68" t="str">
        <f>VLOOKUP($B21,[1]Sheet1!$A$3:$D$82,2,FALSE)</f>
        <v>By Golly</v>
      </c>
      <c r="D21" s="68" t="str">
        <f>VLOOKUP($B21,[1]Sheet1!$A$3:$D$82,3,FALSE)</f>
        <v>G Bird</v>
      </c>
      <c r="E21" s="54">
        <f>IF(ISNA(VLOOKUP($B21,'Race 1'!$A$4:$I$24,8,FALSE)),"DNC",VLOOKUP(B21,'Race 1'!$A$4:$I$24,8,FALSE))</f>
        <v>7</v>
      </c>
      <c r="F21" s="53">
        <f t="shared" si="26"/>
        <v>40</v>
      </c>
      <c r="G21" s="54">
        <f>IF(ISNA(VLOOKUP($B21,'Race 2'!$A$4:$I$22,8,FALSE)),"DNC",VLOOKUP($B21,'Race 2'!$A$4:$I$22,8,FALSE))</f>
        <v>9</v>
      </c>
      <c r="H21" s="53">
        <f t="shared" si="27"/>
        <v>33.333333333333336</v>
      </c>
      <c r="I21" s="54">
        <f>IF(ISNA(VLOOKUP($B21,'Race 3'!$A$4:$I$29,8,FALSE)),"DNC",VLOOKUP($B21,'Race 3'!$A$4:$I$29,8,FALSE))</f>
        <v>1</v>
      </c>
      <c r="J21" s="53">
        <f t="shared" si="28"/>
        <v>100</v>
      </c>
      <c r="K21" s="54">
        <f>IF(ISNA(VLOOKUP($B21,'Race 4'!$A$4:$I$35,8,FALSE)),"DNC",VLOOKUP($B21,'Race 4'!$A$4:$I$35,8,FALSE))</f>
        <v>8</v>
      </c>
      <c r="L21" s="53">
        <f t="shared" si="29"/>
        <v>36.363636363636367</v>
      </c>
      <c r="M21" s="54">
        <f>IF(ISNA(VLOOKUP($B21,'Race 5'!$A$4:$I$27,8,FALSE)),"DNC",VLOOKUP($B21,'Race 5'!$A$4:$I$27,8,FALSE))</f>
        <v>14</v>
      </c>
      <c r="N21" s="53">
        <f t="shared" si="30"/>
        <v>23.529411764705884</v>
      </c>
      <c r="O21" s="54">
        <f>IF(ISNA(VLOOKUP($B21,'Race 6'!$A$4:$I$35,8,FALSE)),"DNC",VLOOKUP($B21,'Race 6'!$A$4:$I$35,8,FALSE))</f>
        <v>6</v>
      </c>
      <c r="P21" s="53">
        <f t="shared" si="31"/>
        <v>44.444444444444443</v>
      </c>
      <c r="Q21" s="54">
        <f>IF(ISNA(VLOOKUP($B21,'Race 7'!$A$4:$I$28,8,FALSE)),"DNC",VLOOKUP($B21,'Race 7'!$A$4:$I$28,8,FALSE))</f>
        <v>14</v>
      </c>
      <c r="R21" s="53">
        <f t="shared" si="32"/>
        <v>23.529411764705884</v>
      </c>
      <c r="S21" s="54">
        <f>IF(ISNA(VLOOKUP($B21,'Race 8'!$A$4:$I$35,8,FALSE)),"DNC",VLOOKUP($B21,'Race 8'!$A$4:$I$35,8,FALSE))</f>
        <v>2</v>
      </c>
      <c r="T21" s="53">
        <f t="shared" si="33"/>
        <v>80</v>
      </c>
      <c r="U21" s="54">
        <f>IF(ISNA(VLOOKUP($B21,'Race 9'!$A$4:$I$34,8,FALSE)),"DNC",VLOOKUP($B21,'Race 9'!$A$4:$I$34,8,FALSE))</f>
        <v>8</v>
      </c>
      <c r="V21" s="53">
        <f t="shared" si="34"/>
        <v>36.363636363636367</v>
      </c>
      <c r="W21" s="54" t="str">
        <f>IF(ISNA(VLOOKUP($B21,'Race 10'!$A$5:$I$35,8,FALSE)),"DNC",VLOOKUP($B21,'Race 10'!$A$5:$I$35,8,FALSE))</f>
        <v>DNC</v>
      </c>
      <c r="X21" s="53">
        <f t="shared" si="35"/>
        <v>0</v>
      </c>
      <c r="Y21" s="55">
        <f t="shared" si="36"/>
        <v>417.56387403446223</v>
      </c>
      <c r="Z21" s="56">
        <f t="shared" si="37"/>
        <v>370.50505050505046</v>
      </c>
      <c r="AA21" s="57">
        <f t="shared" si="38"/>
        <v>6</v>
      </c>
      <c r="AB21" s="37">
        <f t="shared" si="39"/>
        <v>47.058823529411768</v>
      </c>
      <c r="AC21" s="37">
        <f t="shared" si="40"/>
        <v>40</v>
      </c>
      <c r="AD21" s="37">
        <f t="shared" si="41"/>
        <v>33.333333333333336</v>
      </c>
      <c r="AE21" s="37">
        <f t="shared" si="42"/>
        <v>100</v>
      </c>
      <c r="AF21" s="37">
        <f t="shared" si="43"/>
        <v>36.363636363636367</v>
      </c>
      <c r="AG21" s="37">
        <f t="shared" si="44"/>
        <v>23.529411764705884</v>
      </c>
      <c r="AH21" s="37">
        <f t="shared" si="45"/>
        <v>44.444444444444443</v>
      </c>
      <c r="AI21" s="37">
        <f t="shared" si="46"/>
        <v>23.529411764705884</v>
      </c>
      <c r="AJ21" s="37">
        <f t="shared" si="47"/>
        <v>80</v>
      </c>
      <c r="AK21" s="37">
        <f t="shared" si="48"/>
        <v>36.363636363636367</v>
      </c>
      <c r="AL21" s="37">
        <f t="shared" si="49"/>
        <v>0</v>
      </c>
    </row>
    <row r="22" spans="1:38" ht="12.75" hidden="1" customHeight="1">
      <c r="A22">
        <f t="shared" si="25"/>
        <v>0</v>
      </c>
      <c r="B22" s="68">
        <v>102</v>
      </c>
      <c r="C22" s="68" t="str">
        <f>VLOOKUP($B22,[1]Sheet1!$A$3:$D$82,2,FALSE)</f>
        <v>Kahu</v>
      </c>
      <c r="D22" s="68" t="str">
        <f>VLOOKUP($B22,[1]Sheet1!$A$3:$D$82,3,FALSE)</f>
        <v>P Holland</v>
      </c>
      <c r="E22" s="54" t="str">
        <f>IF(ISNA(VLOOKUP($B22,'Race 1'!$A$4:$I$24,8,FALSE)),"DNC",VLOOKUP(B22,'Race 1'!$A$4:$I$24,8,FALSE))</f>
        <v>DNC</v>
      </c>
      <c r="F22" s="53">
        <f t="shared" si="26"/>
        <v>0</v>
      </c>
      <c r="G22" s="54" t="str">
        <f>IF(ISNA(VLOOKUP($B22,'Race 2'!$A$4:$I$22,8,FALSE)),"DNC",VLOOKUP($B22,'Race 2'!$A$4:$I$22,8,FALSE))</f>
        <v>DNC</v>
      </c>
      <c r="H22" s="53">
        <f t="shared" si="27"/>
        <v>0</v>
      </c>
      <c r="I22" s="54" t="str">
        <f>IF(ISNA(VLOOKUP($B22,'Race 3'!$A$4:$I$29,8,FALSE)),"DNC",VLOOKUP($B22,'Race 3'!$A$4:$I$29,8,FALSE))</f>
        <v>DNC</v>
      </c>
      <c r="J22" s="53">
        <f t="shared" si="28"/>
        <v>0</v>
      </c>
      <c r="K22" s="54" t="str">
        <f>IF(ISNA(VLOOKUP($B22,'Race 4'!$A$4:$I$35,8,FALSE)),"DNC",VLOOKUP($B22,'Race 4'!$A$4:$I$35,8,FALSE))</f>
        <v>DNC</v>
      </c>
      <c r="L22" s="53">
        <f t="shared" si="29"/>
        <v>0</v>
      </c>
      <c r="M22" s="54" t="str">
        <f>IF(ISNA(VLOOKUP($B22,'Race 5'!$A$4:$I$27,8,FALSE)),"DNC",VLOOKUP($B22,'Race 5'!$A$4:$I$27,8,FALSE))</f>
        <v>DNC</v>
      </c>
      <c r="N22" s="53">
        <f t="shared" si="30"/>
        <v>0</v>
      </c>
      <c r="O22" s="54" t="str">
        <f>IF(ISNA(VLOOKUP($B22,'Race 6'!$A$4:$I$35,8,FALSE)),"DNC",VLOOKUP($B22,'Race 6'!$A$4:$I$35,8,FALSE))</f>
        <v>DNC</v>
      </c>
      <c r="P22" s="53">
        <f t="shared" si="31"/>
        <v>0</v>
      </c>
      <c r="Q22" s="54" t="str">
        <f>IF(ISNA(VLOOKUP($B22,'Race 7'!$A$4:$I$28,8,FALSE)),"DNC",VLOOKUP($B22,'Race 7'!$A$4:$I$28,8,FALSE))</f>
        <v>DNC</v>
      </c>
      <c r="R22" s="53">
        <f t="shared" si="32"/>
        <v>0</v>
      </c>
      <c r="S22" s="54" t="str">
        <f>IF(ISNA(VLOOKUP($B22,'Race 8'!$A$4:$I$35,8,FALSE)),"DNC",VLOOKUP($B22,'Race 8'!$A$4:$I$35,8,FALSE))</f>
        <v>DNC</v>
      </c>
      <c r="T22" s="53">
        <f t="shared" si="33"/>
        <v>0</v>
      </c>
      <c r="U22" s="54" t="str">
        <f>IF(ISNA(VLOOKUP($B22,'Race 9'!$A$4:$I$34,8,FALSE)),"DNC",VLOOKUP($B22,'Race 9'!$A$4:$I$34,8,FALSE))</f>
        <v>DNC</v>
      </c>
      <c r="V22" s="53">
        <f t="shared" si="34"/>
        <v>0</v>
      </c>
      <c r="W22" s="54" t="str">
        <f>IF(ISNA(VLOOKUP($B22,'Race 10'!$A$5:$I$35,8,FALSE)),"DNC",VLOOKUP($B22,'Race 10'!$A$5:$I$35,8,FALSE))</f>
        <v>DNC</v>
      </c>
      <c r="X22" s="53">
        <f t="shared" si="35"/>
        <v>0</v>
      </c>
      <c r="Y22" s="55">
        <f t="shared" si="36"/>
        <v>0</v>
      </c>
      <c r="Z22" s="56">
        <f t="shared" si="37"/>
        <v>0</v>
      </c>
      <c r="AA22" s="57">
        <f t="shared" si="38"/>
        <v>23</v>
      </c>
      <c r="AB22" s="37">
        <f t="shared" si="39"/>
        <v>0</v>
      </c>
      <c r="AC22" s="37">
        <f t="shared" si="40"/>
        <v>0</v>
      </c>
      <c r="AD22" s="37">
        <f t="shared" si="41"/>
        <v>0</v>
      </c>
      <c r="AE22" s="37">
        <f t="shared" si="42"/>
        <v>0</v>
      </c>
      <c r="AF22" s="37">
        <f t="shared" si="43"/>
        <v>0</v>
      </c>
      <c r="AG22" s="37">
        <f t="shared" si="44"/>
        <v>0</v>
      </c>
      <c r="AH22" s="37">
        <f t="shared" si="45"/>
        <v>0</v>
      </c>
      <c r="AI22" s="37">
        <f t="shared" si="46"/>
        <v>0</v>
      </c>
      <c r="AJ22" s="37">
        <f t="shared" si="47"/>
        <v>0</v>
      </c>
      <c r="AK22" s="37">
        <f t="shared" si="48"/>
        <v>0</v>
      </c>
      <c r="AL22" s="37">
        <f t="shared" si="49"/>
        <v>0</v>
      </c>
    </row>
    <row r="23" spans="1:38" customFormat="1" ht="12.75" customHeight="1">
      <c r="A23">
        <f t="shared" si="25"/>
        <v>1</v>
      </c>
      <c r="B23" s="68">
        <v>75</v>
      </c>
      <c r="C23" s="68" t="str">
        <f>VLOOKUP($B23,[1]Sheet1!$A$3:$D$82,2,FALSE)</f>
        <v>Cracklin Rosie</v>
      </c>
      <c r="D23" s="68" t="str">
        <f>VLOOKUP($B23,[1]Sheet1!$A$3:$D$82,3,FALSE)</f>
        <v>C Bridges</v>
      </c>
      <c r="E23" s="54">
        <f>IF(ISNA(VLOOKUP($B23,'Race 1'!$A$4:$I$24,8,FALSE)),"DNC",VLOOKUP(B23,'Race 1'!$A$4:$I$24,8,FALSE))</f>
        <v>3</v>
      </c>
      <c r="F23" s="53">
        <f t="shared" si="26"/>
        <v>66.666666666666671</v>
      </c>
      <c r="G23" s="54">
        <f>IF(ISNA(VLOOKUP($B23,'Race 2'!$A$4:$I$22,8,FALSE)),"DNC",VLOOKUP($B23,'Race 2'!$A$4:$I$22,8,FALSE))</f>
        <v>7</v>
      </c>
      <c r="H23" s="53">
        <f t="shared" si="27"/>
        <v>40</v>
      </c>
      <c r="I23" s="54">
        <f>IF(ISNA(VLOOKUP($B23,'Race 3'!$A$4:$I$29,8,FALSE)),"DNC",VLOOKUP($B23,'Race 3'!$A$4:$I$29,8,FALSE))</f>
        <v>10</v>
      </c>
      <c r="J23" s="53">
        <f t="shared" si="28"/>
        <v>30.76923076923077</v>
      </c>
      <c r="K23" s="54">
        <f>IF(ISNA(VLOOKUP($B23,'Race 4'!$A$4:$I$35,8,FALSE)),"DNC",VLOOKUP($B23,'Race 4'!$A$4:$I$35,8,FALSE))</f>
        <v>11</v>
      </c>
      <c r="L23" s="53">
        <f t="shared" si="29"/>
        <v>28.571428571428573</v>
      </c>
      <c r="M23" s="54">
        <f>IF(ISNA(VLOOKUP($B23,'Race 5'!$A$4:$I$27,8,FALSE)),"DNC",VLOOKUP($B23,'Race 5'!$A$4:$I$27,8,FALSE))</f>
        <v>9</v>
      </c>
      <c r="N23" s="53">
        <f t="shared" si="30"/>
        <v>33.333333333333336</v>
      </c>
      <c r="O23" s="54">
        <f>IF(ISNA(VLOOKUP($B23,'Race 6'!$A$4:$I$35,8,FALSE)),"DNC",VLOOKUP($B23,'Race 6'!$A$4:$I$35,8,FALSE))</f>
        <v>9</v>
      </c>
      <c r="P23" s="53">
        <f t="shared" si="31"/>
        <v>33.333333333333336</v>
      </c>
      <c r="Q23" s="54">
        <f>IF(ISNA(VLOOKUP($B23,'Race 7'!$A$4:$I$28,8,FALSE)),"DNC",VLOOKUP($B23,'Race 7'!$A$4:$I$28,8,FALSE))</f>
        <v>4</v>
      </c>
      <c r="R23" s="53">
        <f t="shared" si="32"/>
        <v>57.142857142857146</v>
      </c>
      <c r="S23" s="54">
        <f>IF(ISNA(VLOOKUP($B23,'Race 8'!$A$4:$I$35,8,FALSE)),"DNC",VLOOKUP($B23,'Race 8'!$A$4:$I$35,8,FALSE))</f>
        <v>4</v>
      </c>
      <c r="T23" s="53">
        <f t="shared" si="33"/>
        <v>57.142857142857146</v>
      </c>
      <c r="U23" s="54">
        <f>IF(ISNA(VLOOKUP($B23,'Race 9'!$A$4:$I$34,8,FALSE)),"DNC",VLOOKUP($B23,'Race 9'!$A$4:$I$34,8,FALSE))</f>
        <v>4</v>
      </c>
      <c r="V23" s="53">
        <f t="shared" si="34"/>
        <v>57.142857142857146</v>
      </c>
      <c r="W23" s="54" t="str">
        <f>IF(ISNA(VLOOKUP($B23,'Race 10'!$A$5:$I$35,8,FALSE)),"DNC",VLOOKUP($B23,'Race 10'!$A$5:$I$35,8,FALSE))</f>
        <v>DNC</v>
      </c>
      <c r="X23" s="53">
        <f t="shared" si="35"/>
        <v>0</v>
      </c>
      <c r="Y23" s="55">
        <f t="shared" si="36"/>
        <v>404.10256410256414</v>
      </c>
      <c r="Z23" s="56">
        <f t="shared" si="37"/>
        <v>344.76190476190482</v>
      </c>
      <c r="AA23" s="57">
        <f t="shared" si="38"/>
        <v>7</v>
      </c>
      <c r="AB23" s="37">
        <f t="shared" si="39"/>
        <v>59.340659340659343</v>
      </c>
      <c r="AC23" s="37">
        <f t="shared" si="40"/>
        <v>66.666666666666671</v>
      </c>
      <c r="AD23" s="37">
        <f t="shared" si="41"/>
        <v>40</v>
      </c>
      <c r="AE23" s="37">
        <f t="shared" si="42"/>
        <v>30.76923076923077</v>
      </c>
      <c r="AF23" s="37">
        <f t="shared" si="43"/>
        <v>28.571428571428573</v>
      </c>
      <c r="AG23" s="37">
        <f t="shared" si="44"/>
        <v>33.333333333333336</v>
      </c>
      <c r="AH23" s="37">
        <f t="shared" si="45"/>
        <v>33.333333333333336</v>
      </c>
      <c r="AI23" s="37">
        <f t="shared" si="46"/>
        <v>57.142857142857146</v>
      </c>
      <c r="AJ23" s="37">
        <f t="shared" si="47"/>
        <v>57.142857142857146</v>
      </c>
      <c r="AK23" s="37">
        <f t="shared" si="48"/>
        <v>57.142857142857146</v>
      </c>
      <c r="AL23" s="37">
        <f t="shared" si="49"/>
        <v>0</v>
      </c>
    </row>
    <row r="24" spans="1:38" ht="14" hidden="1" customHeight="1">
      <c r="A24">
        <f t="shared" si="25"/>
        <v>0</v>
      </c>
      <c r="B24" s="68">
        <v>114</v>
      </c>
      <c r="C24" s="68" t="str">
        <f>VLOOKUP($B24,[1]Sheet1!$A$3:$D$82,2,FALSE)</f>
        <v>Zeferio</v>
      </c>
      <c r="D24" s="68" t="str">
        <f>VLOOKUP($B24,[1]Sheet1!$A$3:$D$82,3,FALSE)</f>
        <v>W Thomas</v>
      </c>
      <c r="E24" s="54" t="str">
        <f>IF(ISNA(VLOOKUP($B24,'Race 1'!$A$4:$I$24,8,FALSE)),"DNC",VLOOKUP(B24,'Race 1'!$A$4:$I$24,8,FALSE))</f>
        <v>DNC</v>
      </c>
      <c r="F24" s="53">
        <f t="shared" si="26"/>
        <v>0</v>
      </c>
      <c r="G24" s="54" t="str">
        <f>IF(ISNA(VLOOKUP($B24,'Race 2'!$A$4:$I$22,8,FALSE)),"DNC",VLOOKUP($B24,'Race 2'!$A$4:$I$22,8,FALSE))</f>
        <v>DNC</v>
      </c>
      <c r="H24" s="53">
        <f t="shared" si="27"/>
        <v>0</v>
      </c>
      <c r="I24" s="54" t="str">
        <f>IF(ISNA(VLOOKUP($B24,'Race 3'!$A$4:$I$29,8,FALSE)),"DNC",VLOOKUP($B24,'Race 3'!$A$4:$I$29,8,FALSE))</f>
        <v>DNC</v>
      </c>
      <c r="J24" s="53">
        <f t="shared" si="28"/>
        <v>0</v>
      </c>
      <c r="K24" s="54" t="str">
        <f>IF(ISNA(VLOOKUP($B24,'Race 4'!$A$4:$I$35,8,FALSE)),"DNC",VLOOKUP($B24,'Race 4'!$A$4:$I$35,8,FALSE))</f>
        <v>DNC</v>
      </c>
      <c r="L24" s="53">
        <f t="shared" si="29"/>
        <v>0</v>
      </c>
      <c r="M24" s="54" t="str">
        <f>IF(ISNA(VLOOKUP($B24,'Race 5'!$A$4:$I$27,8,FALSE)),"DNC",VLOOKUP($B24,'Race 5'!$A$4:$I$27,8,FALSE))</f>
        <v>DNC</v>
      </c>
      <c r="N24" s="53">
        <f t="shared" si="30"/>
        <v>0</v>
      </c>
      <c r="O24" s="54" t="str">
        <f>IF(ISNA(VLOOKUP($B24,'Race 6'!$A$4:$I$35,8,FALSE)),"DNC",VLOOKUP($B24,'Race 6'!$A$4:$I$35,8,FALSE))</f>
        <v>DNC</v>
      </c>
      <c r="P24" s="53">
        <f t="shared" si="31"/>
        <v>0</v>
      </c>
      <c r="Q24" s="54" t="str">
        <f>IF(ISNA(VLOOKUP($B24,'Race 7'!$A$4:$I$28,8,FALSE)),"DNC",VLOOKUP($B24,'Race 7'!$A$4:$I$28,8,FALSE))</f>
        <v>DNC</v>
      </c>
      <c r="R24" s="53">
        <f t="shared" si="32"/>
        <v>0</v>
      </c>
      <c r="S24" s="54" t="str">
        <f>IF(ISNA(VLOOKUP($B24,'Race 8'!$A$4:$I$35,8,FALSE)),"DNC",VLOOKUP($B24,'Race 8'!$A$4:$I$35,8,FALSE))</f>
        <v>DNC</v>
      </c>
      <c r="T24" s="53">
        <f t="shared" si="33"/>
        <v>0</v>
      </c>
      <c r="U24" s="54" t="str">
        <f>IF(ISNA(VLOOKUP($B24,'Race 9'!$A$4:$I$34,8,FALSE)),"DNC",VLOOKUP($B24,'Race 9'!$A$4:$I$34,8,FALSE))</f>
        <v>DNC</v>
      </c>
      <c r="V24" s="53">
        <f t="shared" si="34"/>
        <v>0</v>
      </c>
      <c r="W24" s="54" t="str">
        <f>IF(ISNA(VLOOKUP($B24,'Race 10'!$A$5:$I$35,8,FALSE)),"DNC",VLOOKUP($B24,'Race 10'!$A$5:$I$35,8,FALSE))</f>
        <v>DNC</v>
      </c>
      <c r="X24" s="53">
        <f t="shared" si="35"/>
        <v>0</v>
      </c>
      <c r="Y24" s="55">
        <f t="shared" si="36"/>
        <v>0</v>
      </c>
      <c r="Z24" s="56">
        <f t="shared" si="37"/>
        <v>0</v>
      </c>
      <c r="AA24" s="57">
        <f t="shared" si="38"/>
        <v>23</v>
      </c>
      <c r="AB24" s="37">
        <f t="shared" si="39"/>
        <v>0</v>
      </c>
      <c r="AC24" s="37">
        <f t="shared" si="40"/>
        <v>0</v>
      </c>
      <c r="AD24" s="37">
        <f t="shared" si="41"/>
        <v>0</v>
      </c>
      <c r="AE24" s="37">
        <f t="shared" si="42"/>
        <v>0</v>
      </c>
      <c r="AF24" s="37">
        <f t="shared" si="43"/>
        <v>0</v>
      </c>
      <c r="AG24" s="37">
        <f t="shared" si="44"/>
        <v>0</v>
      </c>
      <c r="AH24" s="37">
        <f t="shared" si="45"/>
        <v>0</v>
      </c>
      <c r="AI24" s="37">
        <f t="shared" si="46"/>
        <v>0</v>
      </c>
      <c r="AJ24" s="37">
        <f t="shared" si="47"/>
        <v>0</v>
      </c>
      <c r="AK24" s="37">
        <f t="shared" si="48"/>
        <v>0</v>
      </c>
      <c r="AL24" s="37">
        <f t="shared" si="49"/>
        <v>0</v>
      </c>
    </row>
    <row r="25" spans="1:38" customFormat="1" ht="14" hidden="1" customHeight="1">
      <c r="A25">
        <f t="shared" si="25"/>
        <v>0</v>
      </c>
      <c r="B25" s="68">
        <v>129</v>
      </c>
      <c r="C25" s="68" t="str">
        <f>VLOOKUP($B25,[1]Sheet1!$A$3:$D$82,2,FALSE)</f>
        <v>Accolade</v>
      </c>
      <c r="D25" s="68" t="str">
        <f>VLOOKUP($B25,[1]Sheet1!$A$3:$D$82,3,FALSE)</f>
        <v>G Mantell</v>
      </c>
      <c r="E25" s="54" t="str">
        <f>IF(ISNA(VLOOKUP($B25,'Race 1'!$A$4:$I$24,8,FALSE)),"DNC",VLOOKUP(B25,'Race 1'!$A$4:$I$24,8,FALSE))</f>
        <v>DNC</v>
      </c>
      <c r="F25" s="53">
        <f t="shared" si="26"/>
        <v>0</v>
      </c>
      <c r="G25" s="54" t="str">
        <f>IF(ISNA(VLOOKUP($B25,'Race 2'!$A$4:$I$22,8,FALSE)),"DNC",VLOOKUP($B25,'Race 2'!$A$4:$I$22,8,FALSE))</f>
        <v>DNC</v>
      </c>
      <c r="H25" s="53">
        <f t="shared" si="27"/>
        <v>0</v>
      </c>
      <c r="I25" s="54" t="str">
        <f>IF(ISNA(VLOOKUP($B25,'Race 3'!$A$4:$I$29,8,FALSE)),"DNC",VLOOKUP($B25,'Race 3'!$A$4:$I$29,8,FALSE))</f>
        <v>DNC</v>
      </c>
      <c r="J25" s="53">
        <f t="shared" si="28"/>
        <v>0</v>
      </c>
      <c r="K25" s="54" t="str">
        <f>IF(ISNA(VLOOKUP($B25,'Race 4'!$A$4:$I$35,8,FALSE)),"DNC",VLOOKUP($B25,'Race 4'!$A$4:$I$35,8,FALSE))</f>
        <v>DNC</v>
      </c>
      <c r="L25" s="53">
        <f t="shared" si="29"/>
        <v>0</v>
      </c>
      <c r="M25" s="54" t="str">
        <f>IF(ISNA(VLOOKUP($B25,'Race 5'!$A$4:$I$27,8,FALSE)),"DNC",VLOOKUP($B25,'Race 5'!$A$4:$I$27,8,FALSE))</f>
        <v>DNC</v>
      </c>
      <c r="N25" s="53">
        <f t="shared" si="30"/>
        <v>0</v>
      </c>
      <c r="O25" s="54" t="str">
        <f>IF(ISNA(VLOOKUP($B25,'Race 6'!$A$4:$I$35,8,FALSE)),"DNC",VLOOKUP($B25,'Race 6'!$A$4:$I$35,8,FALSE))</f>
        <v>DNC</v>
      </c>
      <c r="P25" s="53">
        <f t="shared" si="31"/>
        <v>0</v>
      </c>
      <c r="Q25" s="54" t="str">
        <f>IF(ISNA(VLOOKUP($B25,'Race 7'!$A$4:$I$28,8,FALSE)),"DNC",VLOOKUP($B25,'Race 7'!$A$4:$I$28,8,FALSE))</f>
        <v>DNC</v>
      </c>
      <c r="R25" s="53">
        <f t="shared" si="32"/>
        <v>0</v>
      </c>
      <c r="S25" s="54" t="str">
        <f>IF(ISNA(VLOOKUP($B25,'Race 8'!$A$4:$I$35,8,FALSE)),"DNC",VLOOKUP($B25,'Race 8'!$A$4:$I$35,8,FALSE))</f>
        <v>DNC</v>
      </c>
      <c r="T25" s="53">
        <f t="shared" si="33"/>
        <v>0</v>
      </c>
      <c r="U25" s="54" t="str">
        <f>IF(ISNA(VLOOKUP($B25,'Race 9'!$A$4:$I$34,8,FALSE)),"DNC",VLOOKUP($B25,'Race 9'!$A$4:$I$34,8,FALSE))</f>
        <v>DNC</v>
      </c>
      <c r="V25" s="53">
        <f t="shared" si="34"/>
        <v>0</v>
      </c>
      <c r="W25" s="54" t="str">
        <f>IF(ISNA(VLOOKUP($B25,'Race 10'!$A$5:$I$35,8,FALSE)),"DNC",VLOOKUP($B25,'Race 10'!$A$5:$I$35,8,FALSE))</f>
        <v>DNC</v>
      </c>
      <c r="X25" s="53">
        <f t="shared" si="35"/>
        <v>0</v>
      </c>
      <c r="Y25" s="55">
        <f t="shared" si="36"/>
        <v>0</v>
      </c>
      <c r="Z25" s="56">
        <f t="shared" si="37"/>
        <v>0</v>
      </c>
      <c r="AA25" s="57">
        <f t="shared" si="38"/>
        <v>23</v>
      </c>
      <c r="AB25" s="37">
        <f t="shared" si="39"/>
        <v>0</v>
      </c>
      <c r="AC25" s="37">
        <f t="shared" si="40"/>
        <v>0</v>
      </c>
      <c r="AD25" s="37">
        <f t="shared" si="41"/>
        <v>0</v>
      </c>
      <c r="AE25" s="37">
        <f t="shared" si="42"/>
        <v>0</v>
      </c>
      <c r="AF25" s="37">
        <f t="shared" si="43"/>
        <v>0</v>
      </c>
      <c r="AG25" s="37">
        <f t="shared" si="44"/>
        <v>0</v>
      </c>
      <c r="AH25" s="37">
        <f t="shared" si="45"/>
        <v>0</v>
      </c>
      <c r="AI25" s="37">
        <f t="shared" si="46"/>
        <v>0</v>
      </c>
      <c r="AJ25" s="37">
        <f t="shared" si="47"/>
        <v>0</v>
      </c>
      <c r="AK25" s="37">
        <f t="shared" si="48"/>
        <v>0</v>
      </c>
      <c r="AL25" s="37">
        <f t="shared" si="49"/>
        <v>0</v>
      </c>
    </row>
    <row r="26" spans="1:38" customFormat="1" ht="12.75" customHeight="1">
      <c r="A26">
        <f t="shared" si="25"/>
        <v>1</v>
      </c>
      <c r="B26" s="68">
        <v>322</v>
      </c>
      <c r="C26" s="68" t="str">
        <f>VLOOKUP($B26,[1]Sheet1!$A$3:$D$82,2,FALSE)</f>
        <v>Victoria</v>
      </c>
      <c r="D26" s="68" t="str">
        <f>VLOOKUP($B26,[1]Sheet1!$A$3:$D$82,3,FALSE)</f>
        <v>P Stokell</v>
      </c>
      <c r="E26" s="54">
        <f>IF(ISNA(VLOOKUP($B26,'Race 1'!$A$4:$I$24,8,FALSE)),"DNC",VLOOKUP(B26,'Race 1'!$A$4:$I$24,8,FALSE))</f>
        <v>11</v>
      </c>
      <c r="F26" s="53">
        <f t="shared" si="26"/>
        <v>28.571428571428573</v>
      </c>
      <c r="G26" s="54">
        <f>IF(ISNA(VLOOKUP($B26,'Race 2'!$A$4:$I$22,8,FALSE)),"DNC",VLOOKUP($B26,'Race 2'!$A$4:$I$22,8,FALSE))</f>
        <v>10</v>
      </c>
      <c r="H26" s="53">
        <f t="shared" si="27"/>
        <v>30.76923076923077</v>
      </c>
      <c r="I26" s="54">
        <f>IF(ISNA(VLOOKUP($B26,'Race 3'!$A$4:$I$29,8,FALSE)),"DNC",VLOOKUP($B26,'Race 3'!$A$4:$I$29,8,FALSE))</f>
        <v>4</v>
      </c>
      <c r="J26" s="53">
        <f t="shared" si="28"/>
        <v>57.142857142857146</v>
      </c>
      <c r="K26" s="54">
        <f>IF(ISNA(VLOOKUP($B26,'Race 4'!$A$4:$I$35,8,FALSE)),"DNC",VLOOKUP($B26,'Race 4'!$A$4:$I$35,8,FALSE))</f>
        <v>2</v>
      </c>
      <c r="L26" s="53">
        <f t="shared" si="29"/>
        <v>80</v>
      </c>
      <c r="M26" s="54">
        <f>IF(ISNA(VLOOKUP($B26,'Race 5'!$A$4:$I$27,8,FALSE)),"DNC",VLOOKUP($B26,'Race 5'!$A$4:$I$27,8,FALSE))</f>
        <v>5</v>
      </c>
      <c r="N26" s="53">
        <f t="shared" si="30"/>
        <v>50</v>
      </c>
      <c r="O26" s="54">
        <f>IF(ISNA(VLOOKUP($B26,'Race 6'!$A$4:$I$35,8,FALSE)),"DNC",VLOOKUP($B26,'Race 6'!$A$4:$I$35,8,FALSE))</f>
        <v>13</v>
      </c>
      <c r="P26" s="53">
        <f t="shared" si="31"/>
        <v>25</v>
      </c>
      <c r="Q26" s="54">
        <f>IF(ISNA(VLOOKUP($B26,'Race 7'!$A$4:$I$28,8,FALSE)),"DNC",VLOOKUP($B26,'Race 7'!$A$4:$I$28,8,FALSE))</f>
        <v>7</v>
      </c>
      <c r="R26" s="53">
        <f t="shared" si="32"/>
        <v>40</v>
      </c>
      <c r="S26" s="54" t="str">
        <f>IF(ISNA(VLOOKUP($B26,'Race 8'!$A$4:$I$35,8,FALSE)),"DNC",VLOOKUP($B26,'Race 8'!$A$4:$I$35,8,FALSE))</f>
        <v>ocs</v>
      </c>
      <c r="T26" s="53">
        <f t="shared" si="33"/>
        <v>0</v>
      </c>
      <c r="U26" s="54">
        <f>IF(ISNA(VLOOKUP($B26,'Race 9'!$A$4:$I$34,8,FALSE)),"DNC",VLOOKUP($B26,'Race 9'!$A$4:$I$34,8,FALSE))</f>
        <v>11</v>
      </c>
      <c r="V26" s="53">
        <f t="shared" si="34"/>
        <v>28.571428571428573</v>
      </c>
      <c r="W26" s="54" t="str">
        <f>IF(ISNA(VLOOKUP($B26,'Race 10'!$A$5:$I$35,8,FALSE)),"DNC",VLOOKUP($B26,'Race 10'!$A$5:$I$35,8,FALSE))</f>
        <v>DNC</v>
      </c>
      <c r="X26" s="53">
        <f t="shared" si="35"/>
        <v>0</v>
      </c>
      <c r="Y26" s="55">
        <f t="shared" si="36"/>
        <v>340.05494505494505</v>
      </c>
      <c r="Z26" s="56">
        <f t="shared" si="37"/>
        <v>315.05494505494505</v>
      </c>
      <c r="AA26" s="57">
        <f t="shared" si="38"/>
        <v>8</v>
      </c>
      <c r="AB26" s="37">
        <f t="shared" si="39"/>
        <v>25</v>
      </c>
      <c r="AC26" s="37">
        <f t="shared" si="40"/>
        <v>28.571428571428573</v>
      </c>
      <c r="AD26" s="37">
        <f t="shared" si="41"/>
        <v>30.76923076923077</v>
      </c>
      <c r="AE26" s="37">
        <f t="shared" si="42"/>
        <v>57.142857142857146</v>
      </c>
      <c r="AF26" s="37">
        <f t="shared" si="43"/>
        <v>80</v>
      </c>
      <c r="AG26" s="37">
        <f t="shared" si="44"/>
        <v>50</v>
      </c>
      <c r="AH26" s="37">
        <f t="shared" si="45"/>
        <v>25</v>
      </c>
      <c r="AI26" s="37">
        <f t="shared" si="46"/>
        <v>40</v>
      </c>
      <c r="AJ26" s="37">
        <f t="shared" si="47"/>
        <v>0</v>
      </c>
      <c r="AK26" s="37">
        <f t="shared" si="48"/>
        <v>28.571428571428573</v>
      </c>
      <c r="AL26" s="37">
        <f t="shared" si="49"/>
        <v>0</v>
      </c>
    </row>
    <row r="27" spans="1:38" customFormat="1" ht="12.75" hidden="1" customHeight="1">
      <c r="A27">
        <f t="shared" si="25"/>
        <v>0</v>
      </c>
      <c r="B27" s="68">
        <v>145</v>
      </c>
      <c r="C27" s="68" t="str">
        <f>VLOOKUP($B27,[1]Sheet1!$A$3:$D$82,2,FALSE)</f>
        <v xml:space="preserve">Zephlin </v>
      </c>
      <c r="D27" s="68" t="str">
        <f>VLOOKUP($B27,[1]Sheet1!$A$3:$D$82,3,FALSE)</f>
        <v>D Pender</v>
      </c>
      <c r="E27" s="54" t="str">
        <f>IF(ISNA(VLOOKUP($B27,'Race 1'!$A$4:$I$24,8,FALSE)),"DNC",VLOOKUP(B27,'Race 1'!$A$4:$I$24,8,FALSE))</f>
        <v>DNC</v>
      </c>
      <c r="F27" s="53">
        <f t="shared" si="26"/>
        <v>0</v>
      </c>
      <c r="G27" s="54" t="str">
        <f>IF(ISNA(VLOOKUP($B27,'Race 2'!$A$4:$I$22,8,FALSE)),"DNC",VLOOKUP($B27,'Race 2'!$A$4:$I$22,8,FALSE))</f>
        <v>DNC</v>
      </c>
      <c r="H27" s="53">
        <f t="shared" si="27"/>
        <v>0</v>
      </c>
      <c r="I27" s="54" t="str">
        <f>IF(ISNA(VLOOKUP($B27,'Race 3'!$A$4:$I$29,8,FALSE)),"DNC",VLOOKUP($B27,'Race 3'!$A$4:$I$29,8,FALSE))</f>
        <v>DNC</v>
      </c>
      <c r="J27" s="53">
        <f t="shared" si="28"/>
        <v>0</v>
      </c>
      <c r="K27" s="54" t="str">
        <f>IF(ISNA(VLOOKUP($B27,'Race 4'!$A$4:$I$35,8,FALSE)),"DNC",VLOOKUP($B27,'Race 4'!$A$4:$I$35,8,FALSE))</f>
        <v>DNC</v>
      </c>
      <c r="L27" s="53">
        <f t="shared" si="29"/>
        <v>0</v>
      </c>
      <c r="M27" s="54" t="str">
        <f>IF(ISNA(VLOOKUP($B27,'Race 5'!$A$4:$I$27,8,FALSE)),"DNC",VLOOKUP($B27,'Race 5'!$A$4:$I$27,8,FALSE))</f>
        <v>DNC</v>
      </c>
      <c r="N27" s="53">
        <f t="shared" si="30"/>
        <v>0</v>
      </c>
      <c r="O27" s="54" t="str">
        <f>IF(ISNA(VLOOKUP($B27,'Race 6'!$A$4:$I$35,8,FALSE)),"DNC",VLOOKUP($B27,'Race 6'!$A$4:$I$35,8,FALSE))</f>
        <v>DNC</v>
      </c>
      <c r="P27" s="53">
        <f t="shared" si="31"/>
        <v>0</v>
      </c>
      <c r="Q27" s="54" t="str">
        <f>IF(ISNA(VLOOKUP($B27,'Race 7'!$A$4:$I$28,8,FALSE)),"DNC",VLOOKUP($B27,'Race 7'!$A$4:$I$28,8,FALSE))</f>
        <v>DNC</v>
      </c>
      <c r="R27" s="53">
        <f t="shared" si="32"/>
        <v>0</v>
      </c>
      <c r="S27" s="54" t="str">
        <f>IF(ISNA(VLOOKUP($B27,'Race 8'!$A$4:$I$35,8,FALSE)),"DNC",VLOOKUP($B27,'Race 8'!$A$4:$I$35,8,FALSE))</f>
        <v>DNC</v>
      </c>
      <c r="T27" s="53">
        <f t="shared" si="33"/>
        <v>0</v>
      </c>
      <c r="U27" s="54" t="str">
        <f>IF(ISNA(VLOOKUP($B27,'Race 9'!$A$4:$I$34,8,FALSE)),"DNC",VLOOKUP($B27,'Race 9'!$A$4:$I$34,8,FALSE))</f>
        <v>DNC</v>
      </c>
      <c r="V27" s="53">
        <f t="shared" si="34"/>
        <v>0</v>
      </c>
      <c r="W27" s="54" t="str">
        <f>IF(ISNA(VLOOKUP($B27,'Race 10'!$A$5:$I$35,8,FALSE)),"DNC",VLOOKUP($B27,'Race 10'!$A$5:$I$35,8,FALSE))</f>
        <v>DNC</v>
      </c>
      <c r="X27" s="53">
        <f t="shared" si="35"/>
        <v>0</v>
      </c>
      <c r="Y27" s="55">
        <f t="shared" si="36"/>
        <v>0</v>
      </c>
      <c r="Z27" s="56">
        <f t="shared" si="37"/>
        <v>0</v>
      </c>
      <c r="AA27" s="57">
        <f t="shared" si="38"/>
        <v>23</v>
      </c>
      <c r="AB27" s="37">
        <f t="shared" si="39"/>
        <v>0</v>
      </c>
      <c r="AC27" s="37">
        <f t="shared" si="40"/>
        <v>0</v>
      </c>
      <c r="AD27" s="37">
        <f t="shared" si="41"/>
        <v>0</v>
      </c>
      <c r="AE27" s="37">
        <f t="shared" si="42"/>
        <v>0</v>
      </c>
      <c r="AF27" s="37">
        <f t="shared" si="43"/>
        <v>0</v>
      </c>
      <c r="AG27" s="37">
        <f t="shared" si="44"/>
        <v>0</v>
      </c>
      <c r="AH27" s="37">
        <f t="shared" si="45"/>
        <v>0</v>
      </c>
      <c r="AI27" s="37">
        <f t="shared" si="46"/>
        <v>0</v>
      </c>
      <c r="AJ27" s="37">
        <f t="shared" si="47"/>
        <v>0</v>
      </c>
      <c r="AK27" s="37">
        <f t="shared" si="48"/>
        <v>0</v>
      </c>
      <c r="AL27" s="37">
        <f t="shared" si="49"/>
        <v>0</v>
      </c>
    </row>
    <row r="28" spans="1:38" customFormat="1" ht="12.75" customHeight="1">
      <c r="A28">
        <f t="shared" si="25"/>
        <v>1</v>
      </c>
      <c r="B28" s="68">
        <v>101</v>
      </c>
      <c r="C28" s="68" t="str">
        <f>VLOOKUP($B28,[1]Sheet1!$A$3:$D$82,2,FALSE)</f>
        <v>Minty</v>
      </c>
      <c r="D28" s="68" t="str">
        <f>VLOOKUP($B28,[1]Sheet1!$A$3:$D$82,3,FALSE)</f>
        <v>H Atkinson</v>
      </c>
      <c r="E28" s="54">
        <f>IF(ISNA(VLOOKUP($B28,'Race 1'!$A$4:$I$24,8,FALSE)),"DNC",VLOOKUP(B28,'Race 1'!$A$4:$I$24,8,FALSE))</f>
        <v>6</v>
      </c>
      <c r="F28" s="53">
        <f t="shared" si="26"/>
        <v>44.444444444444443</v>
      </c>
      <c r="G28" s="54">
        <f>IF(ISNA(VLOOKUP($B28,'Race 2'!$A$4:$I$22,8,FALSE)),"DNC",VLOOKUP($B28,'Race 2'!$A$4:$I$22,8,FALSE))</f>
        <v>1</v>
      </c>
      <c r="H28" s="53">
        <f t="shared" si="27"/>
        <v>100</v>
      </c>
      <c r="I28" s="54">
        <f>IF(ISNA(VLOOKUP($B28,'Race 3'!$A$4:$I$29,8,FALSE)),"DNC",VLOOKUP($B28,'Race 3'!$A$4:$I$29,8,FALSE))</f>
        <v>9</v>
      </c>
      <c r="J28" s="53">
        <f t="shared" si="28"/>
        <v>33.333333333333336</v>
      </c>
      <c r="K28" s="54">
        <f>IF(ISNA(VLOOKUP($B28,'Race 4'!$A$4:$I$35,8,FALSE)),"DNC",VLOOKUP($B28,'Race 4'!$A$4:$I$35,8,FALSE))</f>
        <v>6</v>
      </c>
      <c r="L28" s="53">
        <f t="shared" si="29"/>
        <v>44.444444444444443</v>
      </c>
      <c r="M28" s="54">
        <f>IF(ISNA(VLOOKUP($B28,'Race 5'!$A$4:$I$27,8,FALSE)),"DNC",VLOOKUP($B28,'Race 5'!$A$4:$I$27,8,FALSE))</f>
        <v>7</v>
      </c>
      <c r="N28" s="53">
        <f t="shared" si="30"/>
        <v>40</v>
      </c>
      <c r="O28" s="54">
        <f>IF(ISNA(VLOOKUP($B28,'Race 6'!$A$4:$I$35,8,FALSE)),"DNC",VLOOKUP($B28,'Race 6'!$A$4:$I$35,8,FALSE))</f>
        <v>7</v>
      </c>
      <c r="P28" s="53">
        <f t="shared" si="31"/>
        <v>40</v>
      </c>
      <c r="Q28" s="54">
        <f>IF(ISNA(VLOOKUP($B28,'Race 7'!$A$4:$I$28,8,FALSE)),"DNC",VLOOKUP($B28,'Race 7'!$A$4:$I$28,8,FALSE))</f>
        <v>8</v>
      </c>
      <c r="R28" s="53">
        <f t="shared" si="32"/>
        <v>36.363636363636367</v>
      </c>
      <c r="S28" s="54" t="str">
        <f>IF(ISNA(VLOOKUP($B28,'Race 8'!$A$4:$I$35,8,FALSE)),"DNC",VLOOKUP($B28,'Race 8'!$A$4:$I$35,8,FALSE))</f>
        <v>DNC</v>
      </c>
      <c r="T28" s="53">
        <f t="shared" si="33"/>
        <v>0</v>
      </c>
      <c r="U28" s="54" t="str">
        <f>IF(ISNA(VLOOKUP($B28,'Race 9'!$A$4:$I$34,8,FALSE)),"DNC",VLOOKUP($B28,'Race 9'!$A$4:$I$34,8,FALSE))</f>
        <v>DNC</v>
      </c>
      <c r="V28" s="53">
        <f t="shared" si="34"/>
        <v>0</v>
      </c>
      <c r="W28" s="54" t="str">
        <f>IF(ISNA(VLOOKUP($B28,'Race 10'!$A$5:$I$35,8,FALSE)),"DNC",VLOOKUP($B28,'Race 10'!$A$5:$I$35,8,FALSE))</f>
        <v>DNC</v>
      </c>
      <c r="X28" s="53">
        <f t="shared" si="35"/>
        <v>0</v>
      </c>
      <c r="Y28" s="55">
        <f t="shared" si="36"/>
        <v>338.58585858585866</v>
      </c>
      <c r="Z28" s="56">
        <f t="shared" si="37"/>
        <v>305.25252525252534</v>
      </c>
      <c r="AA28" s="57">
        <f t="shared" si="38"/>
        <v>9</v>
      </c>
      <c r="AB28" s="37">
        <f t="shared" si="39"/>
        <v>33.333333333333336</v>
      </c>
      <c r="AC28" s="37">
        <f t="shared" si="40"/>
        <v>44.444444444444443</v>
      </c>
      <c r="AD28" s="37">
        <f t="shared" si="41"/>
        <v>100</v>
      </c>
      <c r="AE28" s="37">
        <f t="shared" si="42"/>
        <v>33.333333333333336</v>
      </c>
      <c r="AF28" s="37">
        <f t="shared" si="43"/>
        <v>44.444444444444443</v>
      </c>
      <c r="AG28" s="37">
        <f t="shared" si="44"/>
        <v>40</v>
      </c>
      <c r="AH28" s="37">
        <f t="shared" si="45"/>
        <v>40</v>
      </c>
      <c r="AI28" s="37">
        <f t="shared" si="46"/>
        <v>36.363636363636367</v>
      </c>
      <c r="AJ28" s="37">
        <f t="shared" si="47"/>
        <v>0</v>
      </c>
      <c r="AK28" s="37">
        <f t="shared" si="48"/>
        <v>0</v>
      </c>
      <c r="AL28" s="37">
        <f t="shared" si="49"/>
        <v>0</v>
      </c>
    </row>
    <row r="29" spans="1:38" customFormat="1" ht="12.75" hidden="1" customHeight="1">
      <c r="A29">
        <f t="shared" si="25"/>
        <v>0</v>
      </c>
      <c r="B29" s="68">
        <v>151</v>
      </c>
      <c r="C29" s="68" t="str">
        <f>VLOOKUP($B29,[1]Sheet1!$A$3:$D$82,2,FALSE)</f>
        <v>Westerly</v>
      </c>
      <c r="D29" s="68" t="str">
        <f>VLOOKUP($B29,[1]Sheet1!$A$3:$D$82,3,FALSE)</f>
        <v>H Thomas</v>
      </c>
      <c r="E29" s="54" t="str">
        <f>IF(ISNA(VLOOKUP($B29,'Race 1'!$A$4:$I$24,8,FALSE)),"DNC",VLOOKUP(B29,'Race 1'!$A$4:$I$24,8,FALSE))</f>
        <v>DNC</v>
      </c>
      <c r="F29" s="53">
        <f t="shared" si="26"/>
        <v>0</v>
      </c>
      <c r="G29" s="54" t="str">
        <f>IF(ISNA(VLOOKUP($B29,'Race 2'!$A$4:$I$22,8,FALSE)),"DNC",VLOOKUP($B29,'Race 2'!$A$4:$I$22,8,FALSE))</f>
        <v>DNC</v>
      </c>
      <c r="H29" s="53">
        <f t="shared" si="27"/>
        <v>0</v>
      </c>
      <c r="I29" s="54" t="str">
        <f>IF(ISNA(VLOOKUP($B29,'Race 3'!$A$4:$I$29,8,FALSE)),"DNC",VLOOKUP($B29,'Race 3'!$A$4:$I$29,8,FALSE))</f>
        <v>DNC</v>
      </c>
      <c r="J29" s="53">
        <f t="shared" si="28"/>
        <v>0</v>
      </c>
      <c r="K29" s="54" t="str">
        <f>IF(ISNA(VLOOKUP($B29,'Race 4'!$A$4:$I$35,8,FALSE)),"DNC",VLOOKUP($B29,'Race 4'!$A$4:$I$35,8,FALSE))</f>
        <v>DNC</v>
      </c>
      <c r="L29" s="53">
        <f t="shared" si="29"/>
        <v>0</v>
      </c>
      <c r="M29" s="54" t="str">
        <f>IF(ISNA(VLOOKUP($B29,'Race 5'!$A$4:$I$27,8,FALSE)),"DNC",VLOOKUP($B29,'Race 5'!$A$4:$I$27,8,FALSE))</f>
        <v>DNC</v>
      </c>
      <c r="N29" s="53">
        <f t="shared" si="30"/>
        <v>0</v>
      </c>
      <c r="O29" s="54" t="str">
        <f>IF(ISNA(VLOOKUP($B29,'Race 6'!$A$4:$I$35,8,FALSE)),"DNC",VLOOKUP($B29,'Race 6'!$A$4:$I$35,8,FALSE))</f>
        <v>DNC</v>
      </c>
      <c r="P29" s="53">
        <f t="shared" si="31"/>
        <v>0</v>
      </c>
      <c r="Q29" s="54" t="str">
        <f>IF(ISNA(VLOOKUP($B29,'Race 7'!$A$4:$I$28,8,FALSE)),"DNC",VLOOKUP($B29,'Race 7'!$A$4:$I$28,8,FALSE))</f>
        <v>DNC</v>
      </c>
      <c r="R29" s="53">
        <f t="shared" si="32"/>
        <v>0</v>
      </c>
      <c r="S29" s="54" t="str">
        <f>IF(ISNA(VLOOKUP($B29,'Race 8'!$A$4:$I$35,8,FALSE)),"DNC",VLOOKUP($B29,'Race 8'!$A$4:$I$35,8,FALSE))</f>
        <v>DNC</v>
      </c>
      <c r="T29" s="53">
        <f t="shared" si="33"/>
        <v>0</v>
      </c>
      <c r="U29" s="54" t="str">
        <f>IF(ISNA(VLOOKUP($B29,'Race 9'!$A$4:$I$34,8,FALSE)),"DNC",VLOOKUP($B29,'Race 9'!$A$4:$I$34,8,FALSE))</f>
        <v>DNC</v>
      </c>
      <c r="V29" s="53">
        <f t="shared" si="34"/>
        <v>0</v>
      </c>
      <c r="W29" s="54" t="str">
        <f>IF(ISNA(VLOOKUP($B29,'Race 10'!$A$5:$I$35,8,FALSE)),"DNC",VLOOKUP($B29,'Race 10'!$A$5:$I$35,8,FALSE))</f>
        <v>DNC</v>
      </c>
      <c r="X29" s="53">
        <f t="shared" si="35"/>
        <v>0</v>
      </c>
      <c r="Y29" s="55">
        <f t="shared" si="36"/>
        <v>0</v>
      </c>
      <c r="Z29" s="56">
        <f t="shared" si="37"/>
        <v>0</v>
      </c>
      <c r="AA29" s="57">
        <f t="shared" si="38"/>
        <v>23</v>
      </c>
      <c r="AB29" s="37">
        <f t="shared" si="39"/>
        <v>0</v>
      </c>
      <c r="AC29" s="37">
        <f t="shared" si="40"/>
        <v>0</v>
      </c>
      <c r="AD29" s="37">
        <f t="shared" si="41"/>
        <v>0</v>
      </c>
      <c r="AE29" s="37">
        <f t="shared" si="42"/>
        <v>0</v>
      </c>
      <c r="AF29" s="37">
        <f t="shared" si="43"/>
        <v>0</v>
      </c>
      <c r="AG29" s="37">
        <f t="shared" si="44"/>
        <v>0</v>
      </c>
      <c r="AH29" s="37">
        <f t="shared" si="45"/>
        <v>0</v>
      </c>
      <c r="AI29" s="37">
        <f t="shared" si="46"/>
        <v>0</v>
      </c>
      <c r="AJ29" s="37">
        <f t="shared" si="47"/>
        <v>0</v>
      </c>
      <c r="AK29" s="37">
        <f t="shared" si="48"/>
        <v>0</v>
      </c>
      <c r="AL29" s="37">
        <f t="shared" si="49"/>
        <v>0</v>
      </c>
    </row>
    <row r="30" spans="1:38" customFormat="1" ht="12.75" customHeight="1">
      <c r="A30">
        <f t="shared" si="25"/>
        <v>1</v>
      </c>
      <c r="B30" s="68">
        <v>318</v>
      </c>
      <c r="C30" s="68" t="str">
        <f>VLOOKUP($B30,[1]Sheet1!$A$3:$D$82,2,FALSE)</f>
        <v>Rain Dog</v>
      </c>
      <c r="D30" s="68" t="str">
        <f>VLOOKUP($B30,[1]Sheet1!$A$3:$D$82,3,FALSE)</f>
        <v>T Park</v>
      </c>
      <c r="E30" s="54">
        <f>IF(ISNA(VLOOKUP($B30,'Race 1'!$A$4:$I$24,8,FALSE)),"DNC",VLOOKUP(B30,'Race 1'!$A$4:$I$24,8,FALSE))</f>
        <v>9</v>
      </c>
      <c r="F30" s="53">
        <f t="shared" si="26"/>
        <v>33.333333333333336</v>
      </c>
      <c r="G30" s="54">
        <f>IF(ISNA(VLOOKUP($B30,'Race 2'!$A$4:$I$22,8,FALSE)),"DNC",VLOOKUP($B30,'Race 2'!$A$4:$I$22,8,FALSE))</f>
        <v>8</v>
      </c>
      <c r="H30" s="53">
        <f t="shared" si="27"/>
        <v>36.363636363636367</v>
      </c>
      <c r="I30" s="54">
        <f>IF(ISNA(VLOOKUP($B30,'Race 3'!$A$4:$I$29,8,FALSE)),"DNC",VLOOKUP($B30,'Race 3'!$A$4:$I$29,8,FALSE))</f>
        <v>7</v>
      </c>
      <c r="J30" s="53">
        <f t="shared" si="28"/>
        <v>40</v>
      </c>
      <c r="K30" s="54">
        <f>IF(ISNA(VLOOKUP($B30,'Race 4'!$A$4:$I$35,8,FALSE)),"DNC",VLOOKUP($B30,'Race 4'!$A$4:$I$35,8,FALSE))</f>
        <v>3</v>
      </c>
      <c r="L30" s="53">
        <f t="shared" si="29"/>
        <v>66.666666666666671</v>
      </c>
      <c r="M30" s="54">
        <f>IF(ISNA(VLOOKUP($B30,'Race 5'!$A$4:$I$27,8,FALSE)),"DNC",VLOOKUP($B30,'Race 5'!$A$4:$I$27,8,FALSE))</f>
        <v>3</v>
      </c>
      <c r="N30" s="53">
        <f t="shared" si="30"/>
        <v>66.666666666666671</v>
      </c>
      <c r="O30" s="54">
        <f>IF(ISNA(VLOOKUP($B30,'Race 6'!$A$4:$I$35,8,FALSE)),"DNC",VLOOKUP($B30,'Race 6'!$A$4:$I$35,8,FALSE))</f>
        <v>10</v>
      </c>
      <c r="P30" s="53">
        <f t="shared" si="31"/>
        <v>30.76923076923077</v>
      </c>
      <c r="Q30" s="54">
        <f>IF(ISNA(VLOOKUP($B30,'Race 7'!$A$4:$I$28,8,FALSE)),"DNC",VLOOKUP($B30,'Race 7'!$A$4:$I$28,8,FALSE))</f>
        <v>9</v>
      </c>
      <c r="R30" s="53">
        <f t="shared" si="32"/>
        <v>33.333333333333336</v>
      </c>
      <c r="S30" s="54" t="str">
        <f>IF(ISNA(VLOOKUP($B30,'Race 8'!$A$4:$I$35,8,FALSE)),"DNC",VLOOKUP($B30,'Race 8'!$A$4:$I$35,8,FALSE))</f>
        <v>DNC</v>
      </c>
      <c r="T30" s="53">
        <f t="shared" si="33"/>
        <v>0</v>
      </c>
      <c r="U30" s="54" t="str">
        <f>IF(ISNA(VLOOKUP($B30,'Race 9'!$A$4:$I$34,8,FALSE)),"DNC",VLOOKUP($B30,'Race 9'!$A$4:$I$34,8,FALSE))</f>
        <v>DNC</v>
      </c>
      <c r="V30" s="53">
        <f t="shared" si="34"/>
        <v>0</v>
      </c>
      <c r="W30" s="54" t="str">
        <f>IF(ISNA(VLOOKUP($B30,'Race 10'!$A$5:$I$35,8,FALSE)),"DNC",VLOOKUP($B30,'Race 10'!$A$5:$I$35,8,FALSE))</f>
        <v>DNC</v>
      </c>
      <c r="X30" s="53">
        <f t="shared" si="35"/>
        <v>0</v>
      </c>
      <c r="Y30" s="55">
        <f t="shared" si="36"/>
        <v>307.13286713286715</v>
      </c>
      <c r="Z30" s="56">
        <f t="shared" si="37"/>
        <v>276.36363636363637</v>
      </c>
      <c r="AA30" s="57">
        <f t="shared" si="38"/>
        <v>10</v>
      </c>
      <c r="AB30" s="37">
        <f t="shared" si="39"/>
        <v>30.76923076923077</v>
      </c>
      <c r="AC30" s="37">
        <f t="shared" si="40"/>
        <v>33.333333333333336</v>
      </c>
      <c r="AD30" s="37">
        <f t="shared" si="41"/>
        <v>36.363636363636367</v>
      </c>
      <c r="AE30" s="37">
        <f t="shared" si="42"/>
        <v>40</v>
      </c>
      <c r="AF30" s="37">
        <f t="shared" si="43"/>
        <v>66.666666666666671</v>
      </c>
      <c r="AG30" s="37">
        <f t="shared" si="44"/>
        <v>66.666666666666671</v>
      </c>
      <c r="AH30" s="37">
        <f t="shared" si="45"/>
        <v>30.76923076923077</v>
      </c>
      <c r="AI30" s="37">
        <f t="shared" si="46"/>
        <v>33.333333333333336</v>
      </c>
      <c r="AJ30" s="37">
        <f t="shared" si="47"/>
        <v>0</v>
      </c>
      <c r="AK30" s="37">
        <f t="shared" si="48"/>
        <v>0</v>
      </c>
      <c r="AL30" s="37">
        <f t="shared" si="49"/>
        <v>0</v>
      </c>
    </row>
    <row r="31" spans="1:38" customFormat="1" ht="14" hidden="1" customHeight="1">
      <c r="A31">
        <f t="shared" si="25"/>
        <v>0</v>
      </c>
      <c r="B31" s="68">
        <v>170</v>
      </c>
      <c r="C31" s="68" t="str">
        <f>VLOOKUP($B31,[1]Sheet1!$A$3:$D$82,2,FALSE)</f>
        <v>Coriana II</v>
      </c>
      <c r="D31" s="68" t="str">
        <f>VLOOKUP($B31,[1]Sheet1!$A$3:$D$82,3,FALSE)</f>
        <v>R Proko</v>
      </c>
      <c r="E31" s="54" t="str">
        <f>IF(ISNA(VLOOKUP($B31,'Race 1'!$A$4:$I$24,8,FALSE)),"DNC",VLOOKUP(B31,'Race 1'!$A$4:$I$24,8,FALSE))</f>
        <v>DNC</v>
      </c>
      <c r="F31" s="53">
        <f t="shared" si="26"/>
        <v>0</v>
      </c>
      <c r="G31" s="54" t="str">
        <f>IF(ISNA(VLOOKUP($B31,'Race 2'!$A$4:$I$22,8,FALSE)),"DNC",VLOOKUP($B31,'Race 2'!$A$4:$I$22,8,FALSE))</f>
        <v>DNC</v>
      </c>
      <c r="H31" s="53">
        <f t="shared" si="27"/>
        <v>0</v>
      </c>
      <c r="I31" s="54" t="str">
        <f>IF(ISNA(VLOOKUP($B31,'Race 3'!$A$4:$I$29,8,FALSE)),"DNC",VLOOKUP($B31,'Race 3'!$A$4:$I$29,8,FALSE))</f>
        <v>DNC</v>
      </c>
      <c r="J31" s="53">
        <f t="shared" si="28"/>
        <v>0</v>
      </c>
      <c r="K31" s="54" t="str">
        <f>IF(ISNA(VLOOKUP($B31,'Race 4'!$A$4:$I$35,8,FALSE)),"DNC",VLOOKUP($B31,'Race 4'!$A$4:$I$35,8,FALSE))</f>
        <v>DNC</v>
      </c>
      <c r="L31" s="53">
        <f t="shared" si="29"/>
        <v>0</v>
      </c>
      <c r="M31" s="54" t="str">
        <f>IF(ISNA(VLOOKUP($B31,'Race 5'!$A$4:$I$27,8,FALSE)),"DNC",VLOOKUP($B31,'Race 5'!$A$4:$I$27,8,FALSE))</f>
        <v>DNC</v>
      </c>
      <c r="N31" s="53">
        <f t="shared" si="30"/>
        <v>0</v>
      </c>
      <c r="O31" s="54" t="str">
        <f>IF(ISNA(VLOOKUP($B31,'Race 6'!$A$4:$I$35,8,FALSE)),"DNC",VLOOKUP($B31,'Race 6'!$A$4:$I$35,8,FALSE))</f>
        <v>DNC</v>
      </c>
      <c r="P31" s="53">
        <f t="shared" si="31"/>
        <v>0</v>
      </c>
      <c r="Q31" s="54" t="str">
        <f>IF(ISNA(VLOOKUP($B31,'Race 7'!$A$4:$I$28,8,FALSE)),"DNC",VLOOKUP($B31,'Race 7'!$A$4:$I$28,8,FALSE))</f>
        <v>DNC</v>
      </c>
      <c r="R31" s="53">
        <f t="shared" si="32"/>
        <v>0</v>
      </c>
      <c r="S31" s="54" t="str">
        <f>IF(ISNA(VLOOKUP($B31,'Race 8'!$A$4:$I$35,8,FALSE)),"DNC",VLOOKUP($B31,'Race 8'!$A$4:$I$35,8,FALSE))</f>
        <v>DNC</v>
      </c>
      <c r="T31" s="53">
        <f t="shared" si="33"/>
        <v>0</v>
      </c>
      <c r="U31" s="54" t="str">
        <f>IF(ISNA(VLOOKUP($B31,'Race 9'!$A$4:$I$34,8,FALSE)),"DNC",VLOOKUP($B31,'Race 9'!$A$4:$I$34,8,FALSE))</f>
        <v>DNC</v>
      </c>
      <c r="V31" s="53">
        <f t="shared" si="34"/>
        <v>0</v>
      </c>
      <c r="W31" s="54" t="str">
        <f>IF(ISNA(VLOOKUP($B31,'Race 10'!$A$5:$I$35,8,FALSE)),"DNC",VLOOKUP($B31,'Race 10'!$A$5:$I$35,8,FALSE))</f>
        <v>DNC</v>
      </c>
      <c r="X31" s="53">
        <f t="shared" si="35"/>
        <v>0</v>
      </c>
      <c r="Y31" s="55">
        <f t="shared" si="36"/>
        <v>0</v>
      </c>
      <c r="Z31" s="56">
        <f t="shared" si="37"/>
        <v>0</v>
      </c>
      <c r="AA31" s="57">
        <f t="shared" si="38"/>
        <v>23</v>
      </c>
      <c r="AB31" s="37">
        <f t="shared" si="39"/>
        <v>0</v>
      </c>
      <c r="AC31" s="37">
        <f t="shared" si="40"/>
        <v>0</v>
      </c>
      <c r="AD31" s="37">
        <f t="shared" si="41"/>
        <v>0</v>
      </c>
      <c r="AE31" s="37">
        <f t="shared" si="42"/>
        <v>0</v>
      </c>
      <c r="AF31" s="37">
        <f t="shared" si="43"/>
        <v>0</v>
      </c>
      <c r="AG31" s="37">
        <f t="shared" si="44"/>
        <v>0</v>
      </c>
      <c r="AH31" s="37">
        <f t="shared" si="45"/>
        <v>0</v>
      </c>
      <c r="AI31" s="37">
        <f t="shared" si="46"/>
        <v>0</v>
      </c>
      <c r="AJ31" s="37">
        <f t="shared" si="47"/>
        <v>0</v>
      </c>
      <c r="AK31" s="37">
        <f t="shared" si="48"/>
        <v>0</v>
      </c>
      <c r="AL31" s="37">
        <f t="shared" si="49"/>
        <v>0</v>
      </c>
    </row>
    <row r="32" spans="1:38" ht="12.75" hidden="1" customHeight="1">
      <c r="A32">
        <f t="shared" si="25"/>
        <v>0</v>
      </c>
      <c r="B32" s="68">
        <v>177</v>
      </c>
      <c r="C32" s="68" t="str">
        <f>VLOOKUP($B32,[1]Sheet1!$A$3:$D$82,2,FALSE)</f>
        <v>Mirage</v>
      </c>
      <c r="D32" s="68" t="str">
        <f>VLOOKUP($B32,[1]Sheet1!$A$3:$D$82,3,FALSE)</f>
        <v>B Jesson</v>
      </c>
      <c r="E32" s="54" t="str">
        <f>IF(ISNA(VLOOKUP($B32,'Race 1'!$A$4:$I$24,8,FALSE)),"DNC",VLOOKUP(B32,'Race 1'!$A$4:$I$24,8,FALSE))</f>
        <v>DNC</v>
      </c>
      <c r="F32" s="53">
        <f t="shared" si="26"/>
        <v>0</v>
      </c>
      <c r="G32" s="54" t="str">
        <f>IF(ISNA(VLOOKUP($B32,'Race 2'!$A$4:$I$22,8,FALSE)),"DNC",VLOOKUP($B32,'Race 2'!$A$4:$I$22,8,FALSE))</f>
        <v>DNC</v>
      </c>
      <c r="H32" s="53">
        <f t="shared" si="27"/>
        <v>0</v>
      </c>
      <c r="I32" s="54" t="str">
        <f>IF(ISNA(VLOOKUP($B32,'Race 3'!$A$4:$I$29,8,FALSE)),"DNC",VLOOKUP($B32,'Race 3'!$A$4:$I$29,8,FALSE))</f>
        <v>DNC</v>
      </c>
      <c r="J32" s="53">
        <f t="shared" si="28"/>
        <v>0</v>
      </c>
      <c r="K32" s="54" t="str">
        <f>IF(ISNA(VLOOKUP($B32,'Race 4'!$A$4:$I$35,8,FALSE)),"DNC",VLOOKUP($B32,'Race 4'!$A$4:$I$35,8,FALSE))</f>
        <v>DNC</v>
      </c>
      <c r="L32" s="53">
        <f t="shared" si="29"/>
        <v>0</v>
      </c>
      <c r="M32" s="54" t="str">
        <f>IF(ISNA(VLOOKUP($B32,'Race 5'!$A$4:$I$27,8,FALSE)),"DNC",VLOOKUP($B32,'Race 5'!$A$4:$I$27,8,FALSE))</f>
        <v>DNC</v>
      </c>
      <c r="N32" s="53">
        <f t="shared" si="30"/>
        <v>0</v>
      </c>
      <c r="O32" s="54" t="str">
        <f>IF(ISNA(VLOOKUP($B32,'Race 6'!$A$4:$I$35,8,FALSE)),"DNC",VLOOKUP($B32,'Race 6'!$A$4:$I$35,8,FALSE))</f>
        <v>DNC</v>
      </c>
      <c r="P32" s="53">
        <f t="shared" si="31"/>
        <v>0</v>
      </c>
      <c r="Q32" s="54" t="str">
        <f>IF(ISNA(VLOOKUP($B32,'Race 7'!$A$4:$I$28,8,FALSE)),"DNC",VLOOKUP($B32,'Race 7'!$A$4:$I$28,8,FALSE))</f>
        <v>DNC</v>
      </c>
      <c r="R32" s="53">
        <f t="shared" si="32"/>
        <v>0</v>
      </c>
      <c r="S32" s="54" t="str">
        <f>IF(ISNA(VLOOKUP($B32,'Race 8'!$A$4:$I$35,8,FALSE)),"DNC",VLOOKUP($B32,'Race 8'!$A$4:$I$35,8,FALSE))</f>
        <v>DNC</v>
      </c>
      <c r="T32" s="53">
        <f t="shared" si="33"/>
        <v>0</v>
      </c>
      <c r="U32" s="54" t="str">
        <f>IF(ISNA(VLOOKUP($B32,'Race 9'!$A$4:$I$34,8,FALSE)),"DNC",VLOOKUP($B32,'Race 9'!$A$4:$I$34,8,FALSE))</f>
        <v>DNC</v>
      </c>
      <c r="V32" s="53">
        <f t="shared" si="34"/>
        <v>0</v>
      </c>
      <c r="W32" s="54" t="str">
        <f>IF(ISNA(VLOOKUP($B32,'Race 10'!$A$5:$I$35,8,FALSE)),"DNC",VLOOKUP($B32,'Race 10'!$A$5:$I$35,8,FALSE))</f>
        <v>DNC</v>
      </c>
      <c r="X32" s="53">
        <f t="shared" si="35"/>
        <v>0</v>
      </c>
      <c r="Y32" s="55">
        <f t="shared" si="36"/>
        <v>0</v>
      </c>
      <c r="Z32" s="56">
        <f t="shared" si="37"/>
        <v>0</v>
      </c>
      <c r="AA32" s="57">
        <f t="shared" si="38"/>
        <v>23</v>
      </c>
      <c r="AB32" s="37">
        <f t="shared" si="39"/>
        <v>0</v>
      </c>
      <c r="AC32" s="37">
        <f t="shared" si="40"/>
        <v>0</v>
      </c>
      <c r="AD32" s="37">
        <f t="shared" si="41"/>
        <v>0</v>
      </c>
      <c r="AE32" s="37">
        <f t="shared" si="42"/>
        <v>0</v>
      </c>
      <c r="AF32" s="37">
        <f t="shared" si="43"/>
        <v>0</v>
      </c>
      <c r="AG32" s="37">
        <f t="shared" si="44"/>
        <v>0</v>
      </c>
      <c r="AH32" s="37">
        <f t="shared" si="45"/>
        <v>0</v>
      </c>
      <c r="AI32" s="37">
        <f t="shared" si="46"/>
        <v>0</v>
      </c>
      <c r="AJ32" s="37">
        <f t="shared" si="47"/>
        <v>0</v>
      </c>
      <c r="AK32" s="37">
        <f t="shared" si="48"/>
        <v>0</v>
      </c>
      <c r="AL32" s="37">
        <f t="shared" si="49"/>
        <v>0</v>
      </c>
    </row>
    <row r="33" spans="1:38" customFormat="1" ht="12.75" hidden="1" customHeight="1">
      <c r="A33">
        <f t="shared" si="25"/>
        <v>0</v>
      </c>
      <c r="B33" s="68">
        <v>178</v>
      </c>
      <c r="C33" s="68" t="str">
        <f>VLOOKUP($B33,[1]Sheet1!$A$3:$D$82,2,FALSE)</f>
        <v>Sirocco</v>
      </c>
      <c r="D33" s="68" t="str">
        <f>VLOOKUP($B33,[1]Sheet1!$A$3:$D$82,3,FALSE)</f>
        <v>B Elliot</v>
      </c>
      <c r="E33" s="54" t="str">
        <f>IF(ISNA(VLOOKUP($B33,'Race 1'!$A$4:$I$24,8,FALSE)),"DNC",VLOOKUP(B33,'Race 1'!$A$4:$I$24,8,FALSE))</f>
        <v>DNC</v>
      </c>
      <c r="F33" s="53">
        <f t="shared" si="26"/>
        <v>0</v>
      </c>
      <c r="G33" s="54" t="str">
        <f>IF(ISNA(VLOOKUP($B33,'Race 2'!$A$4:$I$22,8,FALSE)),"DNC",VLOOKUP($B33,'Race 2'!$A$4:$I$22,8,FALSE))</f>
        <v>DNC</v>
      </c>
      <c r="H33" s="53">
        <f t="shared" si="27"/>
        <v>0</v>
      </c>
      <c r="I33" s="54" t="str">
        <f>IF(ISNA(VLOOKUP($B33,'Race 3'!$A$4:$I$29,8,FALSE)),"DNC",VLOOKUP($B33,'Race 3'!$A$4:$I$29,8,FALSE))</f>
        <v>DNC</v>
      </c>
      <c r="J33" s="53">
        <f t="shared" si="28"/>
        <v>0</v>
      </c>
      <c r="K33" s="54" t="str">
        <f>IF(ISNA(VLOOKUP($B33,'Race 4'!$A$4:$I$35,8,FALSE)),"DNC",VLOOKUP($B33,'Race 4'!$A$4:$I$35,8,FALSE))</f>
        <v>DNC</v>
      </c>
      <c r="L33" s="53">
        <f t="shared" si="29"/>
        <v>0</v>
      </c>
      <c r="M33" s="54" t="str">
        <f>IF(ISNA(VLOOKUP($B33,'Race 5'!$A$4:$I$27,8,FALSE)),"DNC",VLOOKUP($B33,'Race 5'!$A$4:$I$27,8,FALSE))</f>
        <v>DNC</v>
      </c>
      <c r="N33" s="53">
        <f t="shared" si="30"/>
        <v>0</v>
      </c>
      <c r="O33" s="54" t="str">
        <f>IF(ISNA(VLOOKUP($B33,'Race 6'!$A$4:$I$35,8,FALSE)),"DNC",VLOOKUP($B33,'Race 6'!$A$4:$I$35,8,FALSE))</f>
        <v>DNC</v>
      </c>
      <c r="P33" s="53">
        <f t="shared" si="31"/>
        <v>0</v>
      </c>
      <c r="Q33" s="54" t="str">
        <f>IF(ISNA(VLOOKUP($B33,'Race 7'!$A$4:$I$28,8,FALSE)),"DNC",VLOOKUP($B33,'Race 7'!$A$4:$I$28,8,FALSE))</f>
        <v>DNC</v>
      </c>
      <c r="R33" s="53">
        <f t="shared" si="32"/>
        <v>0</v>
      </c>
      <c r="S33" s="54" t="str">
        <f>IF(ISNA(VLOOKUP($B33,'Race 8'!$A$4:$I$35,8,FALSE)),"DNC",VLOOKUP($B33,'Race 8'!$A$4:$I$35,8,FALSE))</f>
        <v>DNC</v>
      </c>
      <c r="T33" s="53">
        <f t="shared" si="33"/>
        <v>0</v>
      </c>
      <c r="U33" s="54" t="str">
        <f>IF(ISNA(VLOOKUP($B33,'Race 9'!$A$4:$I$34,8,FALSE)),"DNC",VLOOKUP($B33,'Race 9'!$A$4:$I$34,8,FALSE))</f>
        <v>DNC</v>
      </c>
      <c r="V33" s="53">
        <f t="shared" si="34"/>
        <v>0</v>
      </c>
      <c r="W33" s="54" t="str">
        <f>IF(ISNA(VLOOKUP($B33,'Race 10'!$A$5:$I$35,8,FALSE)),"DNC",VLOOKUP($B33,'Race 10'!$A$5:$I$35,8,FALSE))</f>
        <v>DNC</v>
      </c>
      <c r="X33" s="53">
        <f t="shared" si="35"/>
        <v>0</v>
      </c>
      <c r="Y33" s="55">
        <f t="shared" si="36"/>
        <v>0</v>
      </c>
      <c r="Z33" s="56">
        <f t="shared" si="37"/>
        <v>0</v>
      </c>
      <c r="AA33" s="57">
        <f t="shared" si="38"/>
        <v>23</v>
      </c>
      <c r="AB33" s="37">
        <f t="shared" si="39"/>
        <v>0</v>
      </c>
      <c r="AC33" s="37">
        <f t="shared" si="40"/>
        <v>0</v>
      </c>
      <c r="AD33" s="37">
        <f t="shared" si="41"/>
        <v>0</v>
      </c>
      <c r="AE33" s="37">
        <f t="shared" si="42"/>
        <v>0</v>
      </c>
      <c r="AF33" s="37">
        <f t="shared" si="43"/>
        <v>0</v>
      </c>
      <c r="AG33" s="37">
        <f t="shared" si="44"/>
        <v>0</v>
      </c>
      <c r="AH33" s="37">
        <f t="shared" si="45"/>
        <v>0</v>
      </c>
      <c r="AI33" s="37">
        <f t="shared" si="46"/>
        <v>0</v>
      </c>
      <c r="AJ33" s="37">
        <f t="shared" si="47"/>
        <v>0</v>
      </c>
      <c r="AK33" s="37">
        <f t="shared" si="48"/>
        <v>0</v>
      </c>
      <c r="AL33" s="37">
        <f t="shared" si="49"/>
        <v>0</v>
      </c>
    </row>
    <row r="34" spans="1:38" ht="14" hidden="1" customHeight="1">
      <c r="A34">
        <f t="shared" si="25"/>
        <v>0</v>
      </c>
      <c r="B34" s="68">
        <v>179</v>
      </c>
      <c r="C34" s="68" t="str">
        <f>VLOOKUP($B34,[1]Sheet1!$A$3:$D$82,2,FALSE)</f>
        <v>Geisha</v>
      </c>
      <c r="D34" s="68" t="str">
        <f>VLOOKUP($B34,[1]Sheet1!$A$3:$D$82,3,FALSE)</f>
        <v>C Sellars</v>
      </c>
      <c r="E34" s="54" t="str">
        <f>IF(ISNA(VLOOKUP($B34,'Race 1'!$A$4:$I$24,8,FALSE)),"DNC",VLOOKUP(B34,'Race 1'!$A$4:$I$24,8,FALSE))</f>
        <v>DNC</v>
      </c>
      <c r="F34" s="53">
        <f t="shared" si="26"/>
        <v>0</v>
      </c>
      <c r="G34" s="54" t="str">
        <f>IF(ISNA(VLOOKUP($B34,'Race 2'!$A$4:$I$22,8,FALSE)),"DNC",VLOOKUP($B34,'Race 2'!$A$4:$I$22,8,FALSE))</f>
        <v>DNC</v>
      </c>
      <c r="H34" s="53">
        <f t="shared" si="27"/>
        <v>0</v>
      </c>
      <c r="I34" s="54" t="str">
        <f>IF(ISNA(VLOOKUP($B34,'Race 3'!$A$4:$I$29,8,FALSE)),"DNC",VLOOKUP($B34,'Race 3'!$A$4:$I$29,8,FALSE))</f>
        <v>DNC</v>
      </c>
      <c r="J34" s="53">
        <f t="shared" si="28"/>
        <v>0</v>
      </c>
      <c r="K34" s="54" t="str">
        <f>IF(ISNA(VLOOKUP($B34,'Race 4'!$A$4:$I$35,8,FALSE)),"DNC",VLOOKUP($B34,'Race 4'!$A$4:$I$35,8,FALSE))</f>
        <v>DNC</v>
      </c>
      <c r="L34" s="53">
        <f t="shared" si="29"/>
        <v>0</v>
      </c>
      <c r="M34" s="54" t="str">
        <f>IF(ISNA(VLOOKUP($B34,'Race 5'!$A$4:$I$27,8,FALSE)),"DNC",VLOOKUP($B34,'Race 5'!$A$4:$I$27,8,FALSE))</f>
        <v>DNC</v>
      </c>
      <c r="N34" s="53">
        <f t="shared" si="30"/>
        <v>0</v>
      </c>
      <c r="O34" s="54" t="str">
        <f>IF(ISNA(VLOOKUP($B34,'Race 6'!$A$4:$I$35,8,FALSE)),"DNC",VLOOKUP($B34,'Race 6'!$A$4:$I$35,8,FALSE))</f>
        <v>DNC</v>
      </c>
      <c r="P34" s="53">
        <f t="shared" si="31"/>
        <v>0</v>
      </c>
      <c r="Q34" s="54" t="str">
        <f>IF(ISNA(VLOOKUP($B34,'Race 7'!$A$4:$I$28,8,FALSE)),"DNC",VLOOKUP($B34,'Race 7'!$A$4:$I$28,8,FALSE))</f>
        <v>DNC</v>
      </c>
      <c r="R34" s="53">
        <f t="shared" si="32"/>
        <v>0</v>
      </c>
      <c r="S34" s="54" t="str">
        <f>IF(ISNA(VLOOKUP($B34,'Race 8'!$A$4:$I$35,8,FALSE)),"DNC",VLOOKUP($B34,'Race 8'!$A$4:$I$35,8,FALSE))</f>
        <v>DNC</v>
      </c>
      <c r="T34" s="53">
        <f t="shared" si="33"/>
        <v>0</v>
      </c>
      <c r="U34" s="54" t="str">
        <f>IF(ISNA(VLOOKUP($B34,'Race 9'!$A$4:$I$34,8,FALSE)),"DNC",VLOOKUP($B34,'Race 9'!$A$4:$I$34,8,FALSE))</f>
        <v>DNC</v>
      </c>
      <c r="V34" s="53">
        <f t="shared" si="34"/>
        <v>0</v>
      </c>
      <c r="W34" s="54" t="str">
        <f>IF(ISNA(VLOOKUP($B34,'Race 10'!$A$5:$I$35,8,FALSE)),"DNC",VLOOKUP($B34,'Race 10'!$A$5:$I$35,8,FALSE))</f>
        <v>DNC</v>
      </c>
      <c r="X34" s="53">
        <f t="shared" si="35"/>
        <v>0</v>
      </c>
      <c r="Y34" s="55">
        <f t="shared" si="36"/>
        <v>0</v>
      </c>
      <c r="Z34" s="56">
        <f t="shared" si="37"/>
        <v>0</v>
      </c>
      <c r="AA34" s="57">
        <f t="shared" si="38"/>
        <v>23</v>
      </c>
      <c r="AB34" s="37">
        <f t="shared" si="39"/>
        <v>0</v>
      </c>
      <c r="AC34" s="37">
        <f t="shared" si="40"/>
        <v>0</v>
      </c>
      <c r="AD34" s="37">
        <f t="shared" si="41"/>
        <v>0</v>
      </c>
      <c r="AE34" s="37">
        <f t="shared" si="42"/>
        <v>0</v>
      </c>
      <c r="AF34" s="37">
        <f t="shared" si="43"/>
        <v>0</v>
      </c>
      <c r="AG34" s="37">
        <f t="shared" si="44"/>
        <v>0</v>
      </c>
      <c r="AH34" s="37">
        <f t="shared" si="45"/>
        <v>0</v>
      </c>
      <c r="AI34" s="37">
        <f t="shared" si="46"/>
        <v>0</v>
      </c>
      <c r="AJ34" s="37">
        <f t="shared" si="47"/>
        <v>0</v>
      </c>
      <c r="AK34" s="37">
        <f t="shared" si="48"/>
        <v>0</v>
      </c>
      <c r="AL34" s="37">
        <f t="shared" si="49"/>
        <v>0</v>
      </c>
    </row>
    <row r="35" spans="1:38" customFormat="1" ht="12.75" hidden="1" customHeight="1">
      <c r="A35">
        <f t="shared" si="25"/>
        <v>0</v>
      </c>
      <c r="B35" s="68">
        <v>180</v>
      </c>
      <c r="C35" s="68" t="str">
        <f>VLOOKUP($B35,[1]Sheet1!$A$3:$D$82,2,FALSE)</f>
        <v>Viking</v>
      </c>
      <c r="D35" s="68" t="str">
        <f>VLOOKUP($B35,[1]Sheet1!$A$3:$D$82,3,FALSE)</f>
        <v>K McDonald</v>
      </c>
      <c r="E35" s="54" t="str">
        <f>IF(ISNA(VLOOKUP($B35,'Race 1'!$A$4:$I$24,8,FALSE)),"DNC",VLOOKUP(B35,'Race 1'!$A$4:$I$24,8,FALSE))</f>
        <v>DNC</v>
      </c>
      <c r="F35" s="53">
        <f t="shared" si="26"/>
        <v>0</v>
      </c>
      <c r="G35" s="54" t="str">
        <f>IF(ISNA(VLOOKUP($B35,'Race 2'!$A$4:$I$22,8,FALSE)),"DNC",VLOOKUP($B35,'Race 2'!$A$4:$I$22,8,FALSE))</f>
        <v>DNC</v>
      </c>
      <c r="H35" s="53">
        <f t="shared" si="27"/>
        <v>0</v>
      </c>
      <c r="I35" s="54" t="str">
        <f>IF(ISNA(VLOOKUP($B35,'Race 3'!$A$4:$I$29,8,FALSE)),"DNC",VLOOKUP($B35,'Race 3'!$A$4:$I$29,8,FALSE))</f>
        <v>DNC</v>
      </c>
      <c r="J35" s="53">
        <f t="shared" si="28"/>
        <v>0</v>
      </c>
      <c r="K35" s="54" t="str">
        <f>IF(ISNA(VLOOKUP($B35,'Race 4'!$A$4:$I$35,8,FALSE)),"DNC",VLOOKUP($B35,'Race 4'!$A$4:$I$35,8,FALSE))</f>
        <v>DNC</v>
      </c>
      <c r="L35" s="53">
        <f t="shared" si="29"/>
        <v>0</v>
      </c>
      <c r="M35" s="54" t="str">
        <f>IF(ISNA(VLOOKUP($B35,'Race 5'!$A$4:$I$27,8,FALSE)),"DNC",VLOOKUP($B35,'Race 5'!$A$4:$I$27,8,FALSE))</f>
        <v>DNC</v>
      </c>
      <c r="N35" s="53">
        <f t="shared" si="30"/>
        <v>0</v>
      </c>
      <c r="O35" s="54" t="str">
        <f>IF(ISNA(VLOOKUP($B35,'Race 6'!$A$4:$I$35,8,FALSE)),"DNC",VLOOKUP($B35,'Race 6'!$A$4:$I$35,8,FALSE))</f>
        <v>DNC</v>
      </c>
      <c r="P35" s="53">
        <f t="shared" si="31"/>
        <v>0</v>
      </c>
      <c r="Q35" s="54" t="str">
        <f>IF(ISNA(VLOOKUP($B35,'Race 7'!$A$4:$I$28,8,FALSE)),"DNC",VLOOKUP($B35,'Race 7'!$A$4:$I$28,8,FALSE))</f>
        <v>DNC</v>
      </c>
      <c r="R35" s="53">
        <f t="shared" si="32"/>
        <v>0</v>
      </c>
      <c r="S35" s="54" t="str">
        <f>IF(ISNA(VLOOKUP($B35,'Race 8'!$A$4:$I$35,8,FALSE)),"DNC",VLOOKUP($B35,'Race 8'!$A$4:$I$35,8,FALSE))</f>
        <v>DNC</v>
      </c>
      <c r="T35" s="53">
        <f t="shared" si="33"/>
        <v>0</v>
      </c>
      <c r="U35" s="54" t="str">
        <f>IF(ISNA(VLOOKUP($B35,'Race 9'!$A$4:$I$34,8,FALSE)),"DNC",VLOOKUP($B35,'Race 9'!$A$4:$I$34,8,FALSE))</f>
        <v>DNC</v>
      </c>
      <c r="V35" s="53">
        <f t="shared" si="34"/>
        <v>0</v>
      </c>
      <c r="W35" s="54" t="str">
        <f>IF(ISNA(VLOOKUP($B35,'Race 10'!$A$5:$I$35,8,FALSE)),"DNC",VLOOKUP($B35,'Race 10'!$A$5:$I$35,8,FALSE))</f>
        <v>DNC</v>
      </c>
      <c r="X35" s="53">
        <f t="shared" si="35"/>
        <v>0</v>
      </c>
      <c r="Y35" s="55">
        <f t="shared" si="36"/>
        <v>0</v>
      </c>
      <c r="Z35" s="56">
        <f t="shared" si="37"/>
        <v>0</v>
      </c>
      <c r="AA35" s="57">
        <f t="shared" si="38"/>
        <v>23</v>
      </c>
      <c r="AB35" s="37">
        <f t="shared" si="39"/>
        <v>0</v>
      </c>
      <c r="AC35" s="37">
        <f t="shared" si="40"/>
        <v>0</v>
      </c>
      <c r="AD35" s="37">
        <f t="shared" si="41"/>
        <v>0</v>
      </c>
      <c r="AE35" s="37">
        <f t="shared" si="42"/>
        <v>0</v>
      </c>
      <c r="AF35" s="37">
        <f t="shared" si="43"/>
        <v>0</v>
      </c>
      <c r="AG35" s="37">
        <f t="shared" si="44"/>
        <v>0</v>
      </c>
      <c r="AH35" s="37">
        <f t="shared" si="45"/>
        <v>0</v>
      </c>
      <c r="AI35" s="37">
        <f t="shared" si="46"/>
        <v>0</v>
      </c>
      <c r="AJ35" s="37">
        <f t="shared" si="47"/>
        <v>0</v>
      </c>
      <c r="AK35" s="37">
        <f t="shared" si="48"/>
        <v>0</v>
      </c>
      <c r="AL35" s="37">
        <f t="shared" si="49"/>
        <v>0</v>
      </c>
    </row>
    <row r="36" spans="1:38" customFormat="1" ht="12.75" hidden="1" customHeight="1">
      <c r="A36">
        <f t="shared" si="25"/>
        <v>0</v>
      </c>
      <c r="B36" s="68">
        <v>181</v>
      </c>
      <c r="C36" s="68" t="str">
        <f>VLOOKUP($B36,[1]Sheet1!$A$3:$D$82,2,FALSE)</f>
        <v>Runaway</v>
      </c>
      <c r="D36" s="68" t="str">
        <f>VLOOKUP($B36,[1]Sheet1!$A$3:$D$82,3,FALSE)</f>
        <v>S Maynard</v>
      </c>
      <c r="E36" s="54" t="str">
        <f>IF(ISNA(VLOOKUP($B36,'Race 1'!$A$4:$I$24,8,FALSE)),"DNC",VLOOKUP(B36,'Race 1'!$A$4:$I$24,8,FALSE))</f>
        <v>DNC</v>
      </c>
      <c r="F36" s="53">
        <f t="shared" si="26"/>
        <v>0</v>
      </c>
      <c r="G36" s="54" t="str">
        <f>IF(ISNA(VLOOKUP($B36,'Race 2'!$A$4:$I$22,8,FALSE)),"DNC",VLOOKUP($B36,'Race 2'!$A$4:$I$22,8,FALSE))</f>
        <v>DNC</v>
      </c>
      <c r="H36" s="53">
        <f t="shared" si="27"/>
        <v>0</v>
      </c>
      <c r="I36" s="54" t="str">
        <f>IF(ISNA(VLOOKUP($B36,'Race 3'!$A$4:$I$29,8,FALSE)),"DNC",VLOOKUP($B36,'Race 3'!$A$4:$I$29,8,FALSE))</f>
        <v>DNC</v>
      </c>
      <c r="J36" s="53">
        <f t="shared" si="28"/>
        <v>0</v>
      </c>
      <c r="K36" s="54" t="str">
        <f>IF(ISNA(VLOOKUP($B36,'Race 4'!$A$4:$I$35,8,FALSE)),"DNC",VLOOKUP($B36,'Race 4'!$A$4:$I$35,8,FALSE))</f>
        <v>DNC</v>
      </c>
      <c r="L36" s="53">
        <f t="shared" si="29"/>
        <v>0</v>
      </c>
      <c r="M36" s="54" t="str">
        <f>IF(ISNA(VLOOKUP($B36,'Race 5'!$A$4:$I$27,8,FALSE)),"DNC",VLOOKUP($B36,'Race 5'!$A$4:$I$27,8,FALSE))</f>
        <v>DNC</v>
      </c>
      <c r="N36" s="53">
        <f t="shared" si="30"/>
        <v>0</v>
      </c>
      <c r="O36" s="54" t="str">
        <f>IF(ISNA(VLOOKUP($B36,'Race 6'!$A$4:$I$35,8,FALSE)),"DNC",VLOOKUP($B36,'Race 6'!$A$4:$I$35,8,FALSE))</f>
        <v>DNC</v>
      </c>
      <c r="P36" s="53">
        <f t="shared" si="31"/>
        <v>0</v>
      </c>
      <c r="Q36" s="54" t="str">
        <f>IF(ISNA(VLOOKUP($B36,'Race 7'!$A$4:$I$28,8,FALSE)),"DNC",VLOOKUP($B36,'Race 7'!$A$4:$I$28,8,FALSE))</f>
        <v>DNC</v>
      </c>
      <c r="R36" s="53">
        <f t="shared" si="32"/>
        <v>0</v>
      </c>
      <c r="S36" s="54" t="str">
        <f>IF(ISNA(VLOOKUP($B36,'Race 8'!$A$4:$I$35,8,FALSE)),"DNC",VLOOKUP($B36,'Race 8'!$A$4:$I$35,8,FALSE))</f>
        <v>DNC</v>
      </c>
      <c r="T36" s="53">
        <f t="shared" si="33"/>
        <v>0</v>
      </c>
      <c r="U36" s="54" t="str">
        <f>IF(ISNA(VLOOKUP($B36,'Race 9'!$A$4:$I$34,8,FALSE)),"DNC",VLOOKUP($B36,'Race 9'!$A$4:$I$34,8,FALSE))</f>
        <v>DNC</v>
      </c>
      <c r="V36" s="53">
        <f t="shared" si="34"/>
        <v>0</v>
      </c>
      <c r="W36" s="54" t="str">
        <f>IF(ISNA(VLOOKUP($B36,'Race 10'!$A$5:$I$35,8,FALSE)),"DNC",VLOOKUP($B36,'Race 10'!$A$5:$I$35,8,FALSE))</f>
        <v>DNC</v>
      </c>
      <c r="X36" s="53">
        <f t="shared" si="35"/>
        <v>0</v>
      </c>
      <c r="Y36" s="55">
        <f t="shared" si="36"/>
        <v>0</v>
      </c>
      <c r="Z36" s="56">
        <f t="shared" si="37"/>
        <v>0</v>
      </c>
      <c r="AA36" s="57">
        <f t="shared" si="38"/>
        <v>23</v>
      </c>
      <c r="AB36" s="37">
        <f t="shared" si="39"/>
        <v>0</v>
      </c>
      <c r="AC36" s="37">
        <f t="shared" si="40"/>
        <v>0</v>
      </c>
      <c r="AD36" s="37">
        <f t="shared" si="41"/>
        <v>0</v>
      </c>
      <c r="AE36" s="37">
        <f t="shared" si="42"/>
        <v>0</v>
      </c>
      <c r="AF36" s="37">
        <f t="shared" si="43"/>
        <v>0</v>
      </c>
      <c r="AG36" s="37">
        <f t="shared" si="44"/>
        <v>0</v>
      </c>
      <c r="AH36" s="37">
        <f t="shared" si="45"/>
        <v>0</v>
      </c>
      <c r="AI36" s="37">
        <f t="shared" si="46"/>
        <v>0</v>
      </c>
      <c r="AJ36" s="37">
        <f t="shared" si="47"/>
        <v>0</v>
      </c>
      <c r="AK36" s="37">
        <f t="shared" si="48"/>
        <v>0</v>
      </c>
      <c r="AL36" s="37">
        <f t="shared" si="49"/>
        <v>0</v>
      </c>
    </row>
    <row r="37" spans="1:38" customFormat="1" ht="12.75" customHeight="1">
      <c r="A37">
        <f t="shared" si="25"/>
        <v>1</v>
      </c>
      <c r="B37" s="68">
        <v>254</v>
      </c>
      <c r="C37" s="68" t="str">
        <f>VLOOKUP($B37,[1]Sheet1!$A$3:$D$82,2,FALSE)</f>
        <v>Wave Dancer</v>
      </c>
      <c r="D37" s="68" t="str">
        <f>VLOOKUP($B37,[1]Sheet1!$A$3:$D$82,3,FALSE)</f>
        <v>R Ineson</v>
      </c>
      <c r="E37" s="54">
        <f>IF(ISNA(VLOOKUP($B37,'Race 1'!$A$4:$I$24,8,FALSE)),"DNC",VLOOKUP(B37,'Race 1'!$A$4:$I$24,8,FALSE))</f>
        <v>5</v>
      </c>
      <c r="F37" s="53">
        <f t="shared" si="26"/>
        <v>50</v>
      </c>
      <c r="G37" s="54">
        <f>IF(ISNA(VLOOKUP($B37,'Race 2'!$A$4:$I$22,8,FALSE)),"DNC",VLOOKUP($B37,'Race 2'!$A$4:$I$22,8,FALSE))</f>
        <v>2</v>
      </c>
      <c r="H37" s="53">
        <f t="shared" si="27"/>
        <v>80</v>
      </c>
      <c r="I37" s="54">
        <f>IF(ISNA(VLOOKUP($B37,'Race 3'!$A$4:$I$29,8,FALSE)),"DNC",VLOOKUP($B37,'Race 3'!$A$4:$I$29,8,FALSE))</f>
        <v>3</v>
      </c>
      <c r="J37" s="53">
        <f t="shared" si="28"/>
        <v>66.666666666666671</v>
      </c>
      <c r="K37" s="54">
        <f>IF(ISNA(VLOOKUP($B37,'Race 4'!$A$4:$I$35,8,FALSE)),"DNC",VLOOKUP($B37,'Race 4'!$A$4:$I$35,8,FALSE))</f>
        <v>5</v>
      </c>
      <c r="L37" s="53">
        <f t="shared" si="29"/>
        <v>50</v>
      </c>
      <c r="M37" s="54" t="str">
        <f>IF(ISNA(VLOOKUP($B37,'Race 5'!$A$4:$I$27,8,FALSE)),"DNC",VLOOKUP($B37,'Race 5'!$A$4:$I$27,8,FALSE))</f>
        <v>DNC</v>
      </c>
      <c r="N37" s="53">
        <f t="shared" si="30"/>
        <v>0</v>
      </c>
      <c r="O37" s="54" t="str">
        <f>IF(ISNA(VLOOKUP($B37,'Race 6'!$A$4:$I$35,8,FALSE)),"DNC",VLOOKUP($B37,'Race 6'!$A$4:$I$35,8,FALSE))</f>
        <v>DNC</v>
      </c>
      <c r="P37" s="53">
        <f t="shared" si="31"/>
        <v>0</v>
      </c>
      <c r="Q37" s="54" t="str">
        <f>IF(ISNA(VLOOKUP($B37,'Race 7'!$A$4:$I$28,8,FALSE)),"DNC",VLOOKUP($B37,'Race 7'!$A$4:$I$28,8,FALSE))</f>
        <v>DNC</v>
      </c>
      <c r="R37" s="53">
        <f t="shared" si="32"/>
        <v>0</v>
      </c>
      <c r="S37" s="54" t="str">
        <f>IF(ISNA(VLOOKUP($B37,'Race 8'!$A$4:$I$35,8,FALSE)),"DNC",VLOOKUP($B37,'Race 8'!$A$4:$I$35,8,FALSE))</f>
        <v>DNC</v>
      </c>
      <c r="T37" s="53">
        <f t="shared" si="33"/>
        <v>0</v>
      </c>
      <c r="U37" s="54" t="str">
        <f>IF(ISNA(VLOOKUP($B37,'Race 9'!$A$4:$I$34,8,FALSE)),"DNC",VLOOKUP($B37,'Race 9'!$A$4:$I$34,8,FALSE))</f>
        <v>DNC</v>
      </c>
      <c r="V37" s="53">
        <f t="shared" si="34"/>
        <v>0</v>
      </c>
      <c r="W37" s="54" t="str">
        <f>IF(ISNA(VLOOKUP($B37,'Race 10'!$A$5:$I$35,8,FALSE)),"DNC",VLOOKUP($B37,'Race 10'!$A$5:$I$35,8,FALSE))</f>
        <v>DNC</v>
      </c>
      <c r="X37" s="53">
        <f t="shared" si="35"/>
        <v>0</v>
      </c>
      <c r="Y37" s="55">
        <f t="shared" si="36"/>
        <v>246.66666666666669</v>
      </c>
      <c r="Z37" s="56">
        <f t="shared" si="37"/>
        <v>246.66666666666669</v>
      </c>
      <c r="AA37" s="57">
        <f t="shared" si="38"/>
        <v>11</v>
      </c>
      <c r="AB37" s="37">
        <f t="shared" si="39"/>
        <v>0</v>
      </c>
      <c r="AC37" s="37">
        <f t="shared" si="40"/>
        <v>50</v>
      </c>
      <c r="AD37" s="37">
        <f t="shared" si="41"/>
        <v>80</v>
      </c>
      <c r="AE37" s="37">
        <f t="shared" si="42"/>
        <v>66.666666666666671</v>
      </c>
      <c r="AF37" s="37">
        <f t="shared" si="43"/>
        <v>50</v>
      </c>
      <c r="AG37" s="37">
        <f t="shared" si="44"/>
        <v>0</v>
      </c>
      <c r="AH37" s="37">
        <f t="shared" si="45"/>
        <v>0</v>
      </c>
      <c r="AI37" s="37">
        <f t="shared" si="46"/>
        <v>0</v>
      </c>
      <c r="AJ37" s="37">
        <f t="shared" si="47"/>
        <v>0</v>
      </c>
      <c r="AK37" s="37">
        <f t="shared" si="48"/>
        <v>0</v>
      </c>
      <c r="AL37" s="37">
        <f t="shared" si="49"/>
        <v>0</v>
      </c>
    </row>
    <row r="38" spans="1:38" customFormat="1" ht="12.75" hidden="1" customHeight="1">
      <c r="A38">
        <f t="shared" si="25"/>
        <v>0</v>
      </c>
      <c r="B38" s="68">
        <v>191</v>
      </c>
      <c r="C38" s="68" t="str">
        <f>VLOOKUP($B38,[1]Sheet1!$A$3:$D$82,2,FALSE)</f>
        <v>Stoic</v>
      </c>
      <c r="D38" s="68" t="str">
        <f>VLOOKUP($B38,[1]Sheet1!$A$3:$D$82,3,FALSE)</f>
        <v>A Adams</v>
      </c>
      <c r="E38" s="54" t="str">
        <f>IF(ISNA(VLOOKUP($B38,'Race 1'!$A$4:$I$24,8,FALSE)),"DNC",VLOOKUP(B38,'Race 1'!$A$4:$I$24,8,FALSE))</f>
        <v>DNC</v>
      </c>
      <c r="F38" s="53">
        <f t="shared" si="26"/>
        <v>0</v>
      </c>
      <c r="G38" s="54" t="str">
        <f>IF(ISNA(VLOOKUP($B38,'Race 2'!$A$4:$I$22,8,FALSE)),"DNC",VLOOKUP($B38,'Race 2'!$A$4:$I$22,8,FALSE))</f>
        <v>DNC</v>
      </c>
      <c r="H38" s="53">
        <f t="shared" si="27"/>
        <v>0</v>
      </c>
      <c r="I38" s="54" t="str">
        <f>IF(ISNA(VLOOKUP($B38,'Race 3'!$A$4:$I$29,8,FALSE)),"DNC",VLOOKUP($B38,'Race 3'!$A$4:$I$29,8,FALSE))</f>
        <v>DNC</v>
      </c>
      <c r="J38" s="53">
        <f t="shared" si="28"/>
        <v>0</v>
      </c>
      <c r="K38" s="54" t="str">
        <f>IF(ISNA(VLOOKUP($B38,'Race 4'!$A$4:$I$35,8,FALSE)),"DNC",VLOOKUP($B38,'Race 4'!$A$4:$I$35,8,FALSE))</f>
        <v>DNC</v>
      </c>
      <c r="L38" s="53">
        <f t="shared" si="29"/>
        <v>0</v>
      </c>
      <c r="M38" s="54" t="str">
        <f>IF(ISNA(VLOOKUP($B38,'Race 5'!$A$4:$I$27,8,FALSE)),"DNC",VLOOKUP($B38,'Race 5'!$A$4:$I$27,8,FALSE))</f>
        <v>DNC</v>
      </c>
      <c r="N38" s="53">
        <f t="shared" si="30"/>
        <v>0</v>
      </c>
      <c r="O38" s="54" t="str">
        <f>IF(ISNA(VLOOKUP($B38,'Race 6'!$A$4:$I$35,8,FALSE)),"DNC",VLOOKUP($B38,'Race 6'!$A$4:$I$35,8,FALSE))</f>
        <v>DNC</v>
      </c>
      <c r="P38" s="53">
        <f t="shared" si="31"/>
        <v>0</v>
      </c>
      <c r="Q38" s="54" t="str">
        <f>IF(ISNA(VLOOKUP($B38,'Race 7'!$A$4:$I$28,8,FALSE)),"DNC",VLOOKUP($B38,'Race 7'!$A$4:$I$28,8,FALSE))</f>
        <v>DNC</v>
      </c>
      <c r="R38" s="53">
        <f t="shared" si="32"/>
        <v>0</v>
      </c>
      <c r="S38" s="54" t="str">
        <f>IF(ISNA(VLOOKUP($B38,'Race 8'!$A$4:$I$35,8,FALSE)),"DNC",VLOOKUP($B38,'Race 8'!$A$4:$I$35,8,FALSE))</f>
        <v>DNC</v>
      </c>
      <c r="T38" s="53">
        <f t="shared" si="33"/>
        <v>0</v>
      </c>
      <c r="U38" s="54" t="str">
        <f>IF(ISNA(VLOOKUP($B38,'Race 9'!$A$4:$I$34,8,FALSE)),"DNC",VLOOKUP($B38,'Race 9'!$A$4:$I$34,8,FALSE))</f>
        <v>DNC</v>
      </c>
      <c r="V38" s="53">
        <f t="shared" si="34"/>
        <v>0</v>
      </c>
      <c r="W38" s="54" t="str">
        <f>IF(ISNA(VLOOKUP($B38,'Race 10'!$A$5:$I$35,8,FALSE)),"DNC",VLOOKUP($B38,'Race 10'!$A$5:$I$35,8,FALSE))</f>
        <v>DNC</v>
      </c>
      <c r="X38" s="53">
        <f t="shared" si="35"/>
        <v>0</v>
      </c>
      <c r="Y38" s="55">
        <f t="shared" si="36"/>
        <v>0</v>
      </c>
      <c r="Z38" s="56">
        <f t="shared" si="37"/>
        <v>0</v>
      </c>
      <c r="AA38" s="57">
        <f t="shared" si="38"/>
        <v>23</v>
      </c>
      <c r="AB38" s="37">
        <f t="shared" si="39"/>
        <v>0</v>
      </c>
      <c r="AC38" s="37">
        <f t="shared" si="40"/>
        <v>0</v>
      </c>
      <c r="AD38" s="37">
        <f t="shared" si="41"/>
        <v>0</v>
      </c>
      <c r="AE38" s="37">
        <f t="shared" si="42"/>
        <v>0</v>
      </c>
      <c r="AF38" s="37">
        <f t="shared" si="43"/>
        <v>0</v>
      </c>
      <c r="AG38" s="37">
        <f t="shared" si="44"/>
        <v>0</v>
      </c>
      <c r="AH38" s="37">
        <f t="shared" si="45"/>
        <v>0</v>
      </c>
      <c r="AI38" s="37">
        <f t="shared" si="46"/>
        <v>0</v>
      </c>
      <c r="AJ38" s="37">
        <f t="shared" si="47"/>
        <v>0</v>
      </c>
      <c r="AK38" s="37">
        <f t="shared" si="48"/>
        <v>0</v>
      </c>
      <c r="AL38" s="37">
        <f t="shared" si="49"/>
        <v>0</v>
      </c>
    </row>
    <row r="39" spans="1:38" customFormat="1" ht="14" hidden="1" customHeight="1">
      <c r="A39">
        <f t="shared" ref="A39:A65" si="50">IF(SUM(E39:X39)=0,0,1)</f>
        <v>0</v>
      </c>
      <c r="B39" s="68">
        <v>192</v>
      </c>
      <c r="C39" s="68" t="str">
        <f>VLOOKUP($B39,[1]Sheet1!$A$3:$D$82,2,FALSE)</f>
        <v>Solo</v>
      </c>
      <c r="D39" s="68" t="str">
        <f>VLOOKUP($B39,[1]Sheet1!$A$3:$D$82,3,FALSE)</f>
        <v>R Mackey</v>
      </c>
      <c r="E39" s="54" t="str">
        <f>IF(ISNA(VLOOKUP($B39,'Race 1'!$A$4:$I$24,8,FALSE)),"DNC",VLOOKUP(B39,'Race 1'!$A$4:$I$24,8,FALSE))</f>
        <v>DNC</v>
      </c>
      <c r="F39" s="53">
        <f t="shared" ref="F39:F70" si="51">IF(AND(E39&lt;50,E39&gt;0),400/(E39+3),IF(E39="DNF",400/(E$67+4),0))</f>
        <v>0</v>
      </c>
      <c r="G39" s="54" t="str">
        <f>IF(ISNA(VLOOKUP($B39,'Race 2'!$A$4:$I$22,8,FALSE)),"DNC",VLOOKUP($B39,'Race 2'!$A$4:$I$22,8,FALSE))</f>
        <v>DNC</v>
      </c>
      <c r="H39" s="53">
        <f t="shared" ref="H39:H70" si="52">IF(AND(G39&lt;50,G39&gt;0),400/(G39+3),IF(G39="DNF",400/(G$67+4),0))</f>
        <v>0</v>
      </c>
      <c r="I39" s="54" t="str">
        <f>IF(ISNA(VLOOKUP($B39,'Race 3'!$A$4:$I$29,8,FALSE)),"DNC",VLOOKUP($B39,'Race 3'!$A$4:$I$29,8,FALSE))</f>
        <v>DNC</v>
      </c>
      <c r="J39" s="53">
        <f t="shared" ref="J39:J70" si="53">IF(AND(I39&lt;50,I39&gt;0),400/(I39+3),IF(I39="DNF",400/(I$67+4),0))</f>
        <v>0</v>
      </c>
      <c r="K39" s="54" t="str">
        <f>IF(ISNA(VLOOKUP($B39,'Race 4'!$A$4:$I$35,8,FALSE)),"DNC",VLOOKUP($B39,'Race 4'!$A$4:$I$35,8,FALSE))</f>
        <v>DNC</v>
      </c>
      <c r="L39" s="53">
        <f t="shared" ref="L39:L70" si="54">IF(AND(K39&lt;50,K39&gt;0),400/(K39+3),IF(K39="DNF",400/(K$67+4),0))</f>
        <v>0</v>
      </c>
      <c r="M39" s="54" t="str">
        <f>IF(ISNA(VLOOKUP($B39,'Race 5'!$A$4:$I$27,8,FALSE)),"DNC",VLOOKUP($B39,'Race 5'!$A$4:$I$27,8,FALSE))</f>
        <v>DNC</v>
      </c>
      <c r="N39" s="53">
        <f t="shared" ref="N39:N70" si="55">IF(AND(M39&lt;50,M39&gt;0),400/(M39+3),IF(M39="DNF",400/(M$67+4),0))</f>
        <v>0</v>
      </c>
      <c r="O39" s="54" t="str">
        <f>IF(ISNA(VLOOKUP($B39,'Race 6'!$A$4:$I$35,8,FALSE)),"DNC",VLOOKUP($B39,'Race 6'!$A$4:$I$35,8,FALSE))</f>
        <v>DNC</v>
      </c>
      <c r="P39" s="53">
        <f t="shared" ref="P39:P70" si="56">IF(AND(O39&lt;50,O39&gt;0),400/(O39+3),IF(O39="DNF",400/(O$67+4),0))</f>
        <v>0</v>
      </c>
      <c r="Q39" s="54" t="str">
        <f>IF(ISNA(VLOOKUP($B39,'Race 7'!$A$4:$I$28,8,FALSE)),"DNC",VLOOKUP($B39,'Race 7'!$A$4:$I$28,8,FALSE))</f>
        <v>DNC</v>
      </c>
      <c r="R39" s="53">
        <f t="shared" ref="R39:R70" si="57">IF(AND(Q39&lt;50,Q39&gt;0),400/(Q39+3),IF(Q39="DNF",400/(Q$67+4),0))</f>
        <v>0</v>
      </c>
      <c r="S39" s="54" t="str">
        <f>IF(ISNA(VLOOKUP($B39,'Race 8'!$A$4:$I$35,8,FALSE)),"DNC",VLOOKUP($B39,'Race 8'!$A$4:$I$35,8,FALSE))</f>
        <v>DNC</v>
      </c>
      <c r="T39" s="53">
        <f t="shared" ref="T39:T70" si="58">IF(AND(S39&lt;50,S39&gt;0),400/(S39+3),IF(S39="DNF",400/(S$67+4),0))</f>
        <v>0</v>
      </c>
      <c r="U39" s="54" t="str">
        <f>IF(ISNA(VLOOKUP($B39,'Race 9'!$A$4:$I$34,8,FALSE)),"DNC",VLOOKUP($B39,'Race 9'!$A$4:$I$34,8,FALSE))</f>
        <v>DNC</v>
      </c>
      <c r="V39" s="53">
        <f t="shared" ref="V39:V70" si="59">IF(AND(U39&lt;50,U39&gt;0),400/(U39+3),IF(U39="DNF",400/(U$67+4),0))</f>
        <v>0</v>
      </c>
      <c r="W39" s="54" t="str">
        <f>IF(ISNA(VLOOKUP($B39,'Race 10'!$A$5:$I$35,8,FALSE)),"DNC",VLOOKUP($B39,'Race 10'!$A$5:$I$35,8,FALSE))</f>
        <v>DNC</v>
      </c>
      <c r="X39" s="53">
        <f t="shared" ref="X39:X70" si="60">IF(AND(W39&lt;50,W39&gt;0),400/(W39+3),IF(W39="DNF",400/(W$67+4),0))</f>
        <v>0</v>
      </c>
      <c r="Y39" s="55">
        <f t="shared" ref="Y39:Y70" si="61">+X39+V39+T39+R39+P39+N39+L39+J39+H39+F39</f>
        <v>0</v>
      </c>
      <c r="Z39" s="56">
        <f t="shared" ref="Z39:Z70" si="62">+Y39-AB39</f>
        <v>0</v>
      </c>
      <c r="AA39" s="57">
        <f t="shared" ref="AA39:AA70" si="63">RANK(Z39,$Z$4:$Z$65,0)</f>
        <v>23</v>
      </c>
      <c r="AB39" s="37">
        <f t="shared" ref="AB39:AB70" si="64">SMALL(AC39:AJ39,2)+MIN(AC39:AJ39)</f>
        <v>0</v>
      </c>
      <c r="AC39" s="37">
        <f t="shared" ref="AC39:AC65" si="65">+F39</f>
        <v>0</v>
      </c>
      <c r="AD39" s="37">
        <f t="shared" ref="AD39:AD65" si="66">+H39</f>
        <v>0</v>
      </c>
      <c r="AE39" s="37">
        <f t="shared" ref="AE39:AE65" si="67">+J39</f>
        <v>0</v>
      </c>
      <c r="AF39" s="37">
        <f t="shared" ref="AF39:AF65" si="68">+L39</f>
        <v>0</v>
      </c>
      <c r="AG39" s="37">
        <f t="shared" ref="AG39:AG65" si="69">+N39</f>
        <v>0</v>
      </c>
      <c r="AH39" s="37">
        <f t="shared" ref="AH39:AH65" si="70">+P39</f>
        <v>0</v>
      </c>
      <c r="AI39" s="37">
        <f t="shared" ref="AI39:AI65" si="71">+R39</f>
        <v>0</v>
      </c>
      <c r="AJ39" s="37">
        <f t="shared" ref="AJ39:AJ65" si="72">+T39</f>
        <v>0</v>
      </c>
      <c r="AK39" s="37">
        <f t="shared" ref="AK39:AK65" si="73">+V39</f>
        <v>0</v>
      </c>
      <c r="AL39" s="37">
        <f t="shared" ref="AL39:AL65" si="74">+X39</f>
        <v>0</v>
      </c>
    </row>
    <row r="40" spans="1:38" ht="12.75" customHeight="1">
      <c r="A40">
        <f t="shared" si="50"/>
        <v>1</v>
      </c>
      <c r="B40" s="68">
        <v>185</v>
      </c>
      <c r="C40" s="68" t="str">
        <f>VLOOKUP($B40,[1]Sheet1!$A$3:$D$82,2,FALSE)</f>
        <v>Ben</v>
      </c>
      <c r="D40" s="68" t="str">
        <f>VLOOKUP($B40,[1]Sheet1!$A$3:$D$82,3,FALSE)</f>
        <v>H Hillle</v>
      </c>
      <c r="E40" s="54" t="str">
        <f>IF(ISNA(VLOOKUP($B40,'Race 1'!$A$4:$I$24,8,FALSE)),"DNC",VLOOKUP(B40,'Race 1'!$A$4:$I$24,8,FALSE))</f>
        <v>DNC</v>
      </c>
      <c r="F40" s="53">
        <f t="shared" si="51"/>
        <v>0</v>
      </c>
      <c r="G40" s="54" t="str">
        <f>IF(ISNA(VLOOKUP($B40,'Race 2'!$A$4:$I$22,8,FALSE)),"DNC",VLOOKUP($B40,'Race 2'!$A$4:$I$22,8,FALSE))</f>
        <v>DNC</v>
      </c>
      <c r="H40" s="53">
        <f t="shared" si="52"/>
        <v>0</v>
      </c>
      <c r="I40" s="54" t="str">
        <f>IF(ISNA(VLOOKUP($B40,'Race 3'!$A$4:$I$29,8,FALSE)),"DNC",VLOOKUP($B40,'Race 3'!$A$4:$I$29,8,FALSE))</f>
        <v>DNC</v>
      </c>
      <c r="J40" s="53">
        <f t="shared" si="53"/>
        <v>0</v>
      </c>
      <c r="K40" s="54" t="str">
        <f>IF(ISNA(VLOOKUP($B40,'Race 4'!$A$4:$I$35,8,FALSE)),"DNC",VLOOKUP($B40,'Race 4'!$A$4:$I$35,8,FALSE))</f>
        <v>DNC</v>
      </c>
      <c r="L40" s="53">
        <f t="shared" si="54"/>
        <v>0</v>
      </c>
      <c r="M40" s="54">
        <f>IF(ISNA(VLOOKUP($B40,'Race 5'!$A$4:$I$27,8,FALSE)),"DNC",VLOOKUP($B40,'Race 5'!$A$4:$I$27,8,FALSE))</f>
        <v>10</v>
      </c>
      <c r="N40" s="53">
        <f t="shared" si="55"/>
        <v>30.76923076923077</v>
      </c>
      <c r="O40" s="54">
        <f>IF(ISNA(VLOOKUP($B40,'Race 6'!$A$4:$I$35,8,FALSE)),"DNC",VLOOKUP($B40,'Race 6'!$A$4:$I$35,8,FALSE))</f>
        <v>11</v>
      </c>
      <c r="P40" s="53">
        <f t="shared" si="56"/>
        <v>28.571428571428573</v>
      </c>
      <c r="Q40" s="54">
        <f>IF(ISNA(VLOOKUP($B40,'Race 7'!$A$4:$I$28,8,FALSE)),"DNC",VLOOKUP($B40,'Race 7'!$A$4:$I$28,8,FALSE))</f>
        <v>12</v>
      </c>
      <c r="R40" s="53">
        <f t="shared" si="57"/>
        <v>26.666666666666668</v>
      </c>
      <c r="S40" s="54">
        <f>IF(ISNA(VLOOKUP($B40,'Race 8'!$A$4:$I$35,8,FALSE)),"DNC",VLOOKUP($B40,'Race 8'!$A$4:$I$35,8,FALSE))</f>
        <v>5</v>
      </c>
      <c r="T40" s="53">
        <f t="shared" si="58"/>
        <v>50</v>
      </c>
      <c r="U40" s="54">
        <f>IF(ISNA(VLOOKUP($B40,'Race 9'!$A$4:$I$34,8,FALSE)),"DNC",VLOOKUP($B40,'Race 9'!$A$4:$I$34,8,FALSE))</f>
        <v>1</v>
      </c>
      <c r="V40" s="53">
        <f t="shared" si="59"/>
        <v>100</v>
      </c>
      <c r="W40" s="54" t="str">
        <f>IF(ISNA(VLOOKUP($B40,'Race 10'!$A$5:$I$35,8,FALSE)),"DNC",VLOOKUP($B40,'Race 10'!$A$5:$I$35,8,FALSE))</f>
        <v>DNC</v>
      </c>
      <c r="X40" s="53">
        <f t="shared" si="60"/>
        <v>0</v>
      </c>
      <c r="Y40" s="55">
        <f t="shared" si="61"/>
        <v>236.00732600732601</v>
      </c>
      <c r="Z40" s="56">
        <f t="shared" si="62"/>
        <v>236.00732600732601</v>
      </c>
      <c r="AA40" s="57">
        <f t="shared" si="63"/>
        <v>12</v>
      </c>
      <c r="AB40" s="37">
        <f t="shared" si="64"/>
        <v>0</v>
      </c>
      <c r="AC40" s="37">
        <f t="shared" si="65"/>
        <v>0</v>
      </c>
      <c r="AD40" s="37">
        <f t="shared" si="66"/>
        <v>0</v>
      </c>
      <c r="AE40" s="37">
        <f t="shared" si="67"/>
        <v>0</v>
      </c>
      <c r="AF40" s="37">
        <f t="shared" si="68"/>
        <v>0</v>
      </c>
      <c r="AG40" s="37">
        <f t="shared" si="69"/>
        <v>30.76923076923077</v>
      </c>
      <c r="AH40" s="37">
        <f t="shared" si="70"/>
        <v>28.571428571428573</v>
      </c>
      <c r="AI40" s="37">
        <f t="shared" si="71"/>
        <v>26.666666666666668</v>
      </c>
      <c r="AJ40" s="37">
        <f t="shared" si="72"/>
        <v>50</v>
      </c>
      <c r="AK40" s="37">
        <f t="shared" si="73"/>
        <v>100</v>
      </c>
      <c r="AL40" s="37">
        <f t="shared" si="74"/>
        <v>0</v>
      </c>
    </row>
    <row r="41" spans="1:38" customFormat="1" ht="12.75" hidden="1" customHeight="1">
      <c r="A41">
        <f t="shared" si="50"/>
        <v>0</v>
      </c>
      <c r="B41" s="68">
        <v>209</v>
      </c>
      <c r="C41" s="68" t="str">
        <f>VLOOKUP($B41,[1]Sheet1!$A$3:$D$82,2,FALSE)</f>
        <v>Born Free</v>
      </c>
      <c r="D41" s="68" t="str">
        <f>VLOOKUP($B41,[1]Sheet1!$A$3:$D$82,3,FALSE)</f>
        <v>J Quealy</v>
      </c>
      <c r="E41" s="54" t="str">
        <f>IF(ISNA(VLOOKUP($B41,'Race 1'!$A$4:$I$24,8,FALSE)),"DNC",VLOOKUP(B41,'Race 1'!$A$4:$I$24,8,FALSE))</f>
        <v>DNC</v>
      </c>
      <c r="F41" s="53">
        <f t="shared" si="51"/>
        <v>0</v>
      </c>
      <c r="G41" s="54" t="str">
        <f>IF(ISNA(VLOOKUP($B41,'Race 2'!$A$4:$I$22,8,FALSE)),"DNC",VLOOKUP($B41,'Race 2'!$A$4:$I$22,8,FALSE))</f>
        <v>DNC</v>
      </c>
      <c r="H41" s="53">
        <f t="shared" si="52"/>
        <v>0</v>
      </c>
      <c r="I41" s="54" t="str">
        <f>IF(ISNA(VLOOKUP($B41,'Race 3'!$A$4:$I$29,8,FALSE)),"DNC",VLOOKUP($B41,'Race 3'!$A$4:$I$29,8,FALSE))</f>
        <v>DNC</v>
      </c>
      <c r="J41" s="53">
        <f t="shared" si="53"/>
        <v>0</v>
      </c>
      <c r="K41" s="54" t="str">
        <f>IF(ISNA(VLOOKUP($B41,'Race 4'!$A$4:$I$35,8,FALSE)),"DNC",VLOOKUP($B41,'Race 4'!$A$4:$I$35,8,FALSE))</f>
        <v>DNC</v>
      </c>
      <c r="L41" s="53">
        <f t="shared" si="54"/>
        <v>0</v>
      </c>
      <c r="M41" s="54" t="str">
        <f>IF(ISNA(VLOOKUP($B41,'Race 5'!$A$4:$I$27,8,FALSE)),"DNC",VLOOKUP($B41,'Race 5'!$A$4:$I$27,8,FALSE))</f>
        <v>DNC</v>
      </c>
      <c r="N41" s="53">
        <f t="shared" si="55"/>
        <v>0</v>
      </c>
      <c r="O41" s="54" t="str">
        <f>IF(ISNA(VLOOKUP($B41,'Race 6'!$A$4:$I$35,8,FALSE)),"DNC",VLOOKUP($B41,'Race 6'!$A$4:$I$35,8,FALSE))</f>
        <v>DNC</v>
      </c>
      <c r="P41" s="53">
        <f t="shared" si="56"/>
        <v>0</v>
      </c>
      <c r="Q41" s="54" t="str">
        <f>IF(ISNA(VLOOKUP($B41,'Race 7'!$A$4:$I$28,8,FALSE)),"DNC",VLOOKUP($B41,'Race 7'!$A$4:$I$28,8,FALSE))</f>
        <v>DNC</v>
      </c>
      <c r="R41" s="53">
        <f t="shared" si="57"/>
        <v>0</v>
      </c>
      <c r="S41" s="54" t="str">
        <f>IF(ISNA(VLOOKUP($B41,'Race 8'!$A$4:$I$35,8,FALSE)),"DNC",VLOOKUP($B41,'Race 8'!$A$4:$I$35,8,FALSE))</f>
        <v>DNC</v>
      </c>
      <c r="T41" s="53">
        <f t="shared" si="58"/>
        <v>0</v>
      </c>
      <c r="U41" s="54" t="str">
        <f>IF(ISNA(VLOOKUP($B41,'Race 9'!$A$4:$I$34,8,FALSE)),"DNC",VLOOKUP($B41,'Race 9'!$A$4:$I$34,8,FALSE))</f>
        <v>DNC</v>
      </c>
      <c r="V41" s="53">
        <f t="shared" si="59"/>
        <v>0</v>
      </c>
      <c r="W41" s="54" t="str">
        <f>IF(ISNA(VLOOKUP($B41,'Race 10'!$A$5:$I$35,8,FALSE)),"DNC",VLOOKUP($B41,'Race 10'!$A$5:$I$35,8,FALSE))</f>
        <v>DNC</v>
      </c>
      <c r="X41" s="53">
        <f t="shared" si="60"/>
        <v>0</v>
      </c>
      <c r="Y41" s="55">
        <f t="shared" si="61"/>
        <v>0</v>
      </c>
      <c r="Z41" s="56">
        <f t="shared" si="62"/>
        <v>0</v>
      </c>
      <c r="AA41" s="57">
        <f t="shared" si="63"/>
        <v>23</v>
      </c>
      <c r="AB41" s="37">
        <f t="shared" si="64"/>
        <v>0</v>
      </c>
      <c r="AC41" s="37">
        <f t="shared" si="65"/>
        <v>0</v>
      </c>
      <c r="AD41" s="37">
        <f t="shared" si="66"/>
        <v>0</v>
      </c>
      <c r="AE41" s="37">
        <f t="shared" si="67"/>
        <v>0</v>
      </c>
      <c r="AF41" s="37">
        <f t="shared" si="68"/>
        <v>0</v>
      </c>
      <c r="AG41" s="37">
        <f t="shared" si="69"/>
        <v>0</v>
      </c>
      <c r="AH41" s="37">
        <f t="shared" si="70"/>
        <v>0</v>
      </c>
      <c r="AI41" s="37">
        <f t="shared" si="71"/>
        <v>0</v>
      </c>
      <c r="AJ41" s="37">
        <f t="shared" si="72"/>
        <v>0</v>
      </c>
      <c r="AK41" s="37">
        <f t="shared" si="73"/>
        <v>0</v>
      </c>
      <c r="AL41" s="37">
        <f t="shared" si="74"/>
        <v>0</v>
      </c>
    </row>
    <row r="42" spans="1:38" ht="12.75" hidden="1" customHeight="1">
      <c r="A42">
        <f t="shared" si="50"/>
        <v>0</v>
      </c>
      <c r="B42" s="68">
        <v>216</v>
      </c>
      <c r="C42" s="68" t="str">
        <f>VLOOKUP($B42,[1]Sheet1!$A$3:$D$82,2,FALSE)</f>
        <v>Phantom</v>
      </c>
      <c r="D42" s="68" t="str">
        <f>VLOOKUP($B42,[1]Sheet1!$A$3:$D$82,3,FALSE)</f>
        <v>J Doidge</v>
      </c>
      <c r="E42" s="54" t="str">
        <f>IF(ISNA(VLOOKUP($B42,'Race 1'!$A$4:$I$24,8,FALSE)),"DNC",VLOOKUP(B42,'Race 1'!$A$4:$I$24,8,FALSE))</f>
        <v>DNC</v>
      </c>
      <c r="F42" s="53">
        <f t="shared" si="51"/>
        <v>0</v>
      </c>
      <c r="G42" s="54" t="str">
        <f>IF(ISNA(VLOOKUP($B42,'Race 2'!$A$4:$I$22,8,FALSE)),"DNC",VLOOKUP($B42,'Race 2'!$A$4:$I$22,8,FALSE))</f>
        <v>DNC</v>
      </c>
      <c r="H42" s="53">
        <f t="shared" si="52"/>
        <v>0</v>
      </c>
      <c r="I42" s="54" t="str">
        <f>IF(ISNA(VLOOKUP($B42,'Race 3'!$A$4:$I$29,8,FALSE)),"DNC",VLOOKUP($B42,'Race 3'!$A$4:$I$29,8,FALSE))</f>
        <v>DNC</v>
      </c>
      <c r="J42" s="53">
        <f t="shared" si="53"/>
        <v>0</v>
      </c>
      <c r="K42" s="54" t="str">
        <f>IF(ISNA(VLOOKUP($B42,'Race 4'!$A$4:$I$35,8,FALSE)),"DNC",VLOOKUP($B42,'Race 4'!$A$4:$I$35,8,FALSE))</f>
        <v>DNC</v>
      </c>
      <c r="L42" s="53">
        <f t="shared" si="54"/>
        <v>0</v>
      </c>
      <c r="M42" s="54" t="str">
        <f>IF(ISNA(VLOOKUP($B42,'Race 5'!$A$4:$I$27,8,FALSE)),"DNC",VLOOKUP($B42,'Race 5'!$A$4:$I$27,8,FALSE))</f>
        <v>DNC</v>
      </c>
      <c r="N42" s="53">
        <f t="shared" si="55"/>
        <v>0</v>
      </c>
      <c r="O42" s="54" t="str">
        <f>IF(ISNA(VLOOKUP($B42,'Race 6'!$A$4:$I$35,8,FALSE)),"DNC",VLOOKUP($B42,'Race 6'!$A$4:$I$35,8,FALSE))</f>
        <v>DNC</v>
      </c>
      <c r="P42" s="53">
        <f t="shared" si="56"/>
        <v>0</v>
      </c>
      <c r="Q42" s="54" t="str">
        <f>IF(ISNA(VLOOKUP($B42,'Race 7'!$A$4:$I$28,8,FALSE)),"DNC",VLOOKUP($B42,'Race 7'!$A$4:$I$28,8,FALSE))</f>
        <v>DNC</v>
      </c>
      <c r="R42" s="53">
        <f t="shared" si="57"/>
        <v>0</v>
      </c>
      <c r="S42" s="54" t="str">
        <f>IF(ISNA(VLOOKUP($B42,'Race 8'!$A$4:$I$35,8,FALSE)),"DNC",VLOOKUP($B42,'Race 8'!$A$4:$I$35,8,FALSE))</f>
        <v>DNC</v>
      </c>
      <c r="T42" s="53">
        <f t="shared" si="58"/>
        <v>0</v>
      </c>
      <c r="U42" s="54" t="str">
        <f>IF(ISNA(VLOOKUP($B42,'Race 9'!$A$4:$I$34,8,FALSE)),"DNC",VLOOKUP($B42,'Race 9'!$A$4:$I$34,8,FALSE))</f>
        <v>DNC</v>
      </c>
      <c r="V42" s="53">
        <f t="shared" si="59"/>
        <v>0</v>
      </c>
      <c r="W42" s="54" t="str">
        <f>IF(ISNA(VLOOKUP($B42,'Race 10'!$A$5:$I$35,8,FALSE)),"DNC",VLOOKUP($B42,'Race 10'!$A$5:$I$35,8,FALSE))</f>
        <v>DNC</v>
      </c>
      <c r="X42" s="53">
        <f t="shared" si="60"/>
        <v>0</v>
      </c>
      <c r="Y42" s="55">
        <f t="shared" si="61"/>
        <v>0</v>
      </c>
      <c r="Z42" s="56">
        <f t="shared" si="62"/>
        <v>0</v>
      </c>
      <c r="AA42" s="57">
        <f t="shared" si="63"/>
        <v>23</v>
      </c>
      <c r="AB42" s="37">
        <f t="shared" si="64"/>
        <v>0</v>
      </c>
      <c r="AC42" s="37">
        <f t="shared" si="65"/>
        <v>0</v>
      </c>
      <c r="AD42" s="37">
        <f t="shared" si="66"/>
        <v>0</v>
      </c>
      <c r="AE42" s="37">
        <f t="shared" si="67"/>
        <v>0</v>
      </c>
      <c r="AF42" s="37">
        <f t="shared" si="68"/>
        <v>0</v>
      </c>
      <c r="AG42" s="37">
        <f t="shared" si="69"/>
        <v>0</v>
      </c>
      <c r="AH42" s="37">
        <f t="shared" si="70"/>
        <v>0</v>
      </c>
      <c r="AI42" s="37">
        <f t="shared" si="71"/>
        <v>0</v>
      </c>
      <c r="AJ42" s="37">
        <f t="shared" si="72"/>
        <v>0</v>
      </c>
      <c r="AK42" s="37">
        <f t="shared" si="73"/>
        <v>0</v>
      </c>
      <c r="AL42" s="37">
        <f t="shared" si="74"/>
        <v>0</v>
      </c>
    </row>
    <row r="43" spans="1:38" customFormat="1" ht="12.75" hidden="1" customHeight="1">
      <c r="A43">
        <f t="shared" si="50"/>
        <v>0</v>
      </c>
      <c r="B43" s="68">
        <v>217</v>
      </c>
      <c r="C43" s="68" t="str">
        <f>VLOOKUP($B43,[1]Sheet1!$A$3:$D$82,2,FALSE)</f>
        <v>Zoom</v>
      </c>
      <c r="D43" s="68">
        <f>VLOOKUP($B43,[1]Sheet1!$A$3:$D$82,3,FALSE)</f>
        <v>0</v>
      </c>
      <c r="E43" s="54" t="str">
        <f>IF(ISNA(VLOOKUP($B43,'Race 1'!$A$4:$I$24,8,FALSE)),"DNC",VLOOKUP(B43,'Race 1'!$A$4:$I$24,8,FALSE))</f>
        <v>DNC</v>
      </c>
      <c r="F43" s="53">
        <f t="shared" si="51"/>
        <v>0</v>
      </c>
      <c r="G43" s="54" t="str">
        <f>IF(ISNA(VLOOKUP($B43,'Race 2'!$A$4:$I$22,8,FALSE)),"DNC",VLOOKUP($B43,'Race 2'!$A$4:$I$22,8,FALSE))</f>
        <v>DNC</v>
      </c>
      <c r="H43" s="53">
        <f t="shared" si="52"/>
        <v>0</v>
      </c>
      <c r="I43" s="54" t="str">
        <f>IF(ISNA(VLOOKUP($B43,'Race 3'!$A$4:$I$29,8,FALSE)),"DNC",VLOOKUP($B43,'Race 3'!$A$4:$I$29,8,FALSE))</f>
        <v>DNC</v>
      </c>
      <c r="J43" s="53">
        <f t="shared" si="53"/>
        <v>0</v>
      </c>
      <c r="K43" s="54" t="str">
        <f>IF(ISNA(VLOOKUP($B43,'Race 4'!$A$4:$I$35,8,FALSE)),"DNC",VLOOKUP($B43,'Race 4'!$A$4:$I$35,8,FALSE))</f>
        <v>DNC</v>
      </c>
      <c r="L43" s="53">
        <f t="shared" si="54"/>
        <v>0</v>
      </c>
      <c r="M43" s="54" t="str">
        <f>IF(ISNA(VLOOKUP($B43,'Race 5'!$A$4:$I$27,8,FALSE)),"DNC",VLOOKUP($B43,'Race 5'!$A$4:$I$27,8,FALSE))</f>
        <v>DNC</v>
      </c>
      <c r="N43" s="53">
        <f t="shared" si="55"/>
        <v>0</v>
      </c>
      <c r="O43" s="54" t="str">
        <f>IF(ISNA(VLOOKUP($B43,'Race 6'!$A$4:$I$35,8,FALSE)),"DNC",VLOOKUP($B43,'Race 6'!$A$4:$I$35,8,FALSE))</f>
        <v>DNC</v>
      </c>
      <c r="P43" s="53">
        <f t="shared" si="56"/>
        <v>0</v>
      </c>
      <c r="Q43" s="54" t="str">
        <f>IF(ISNA(VLOOKUP($B43,'Race 7'!$A$4:$I$28,8,FALSE)),"DNC",VLOOKUP($B43,'Race 7'!$A$4:$I$28,8,FALSE))</f>
        <v>DNC</v>
      </c>
      <c r="R43" s="53">
        <f t="shared" si="57"/>
        <v>0</v>
      </c>
      <c r="S43" s="54" t="str">
        <f>IF(ISNA(VLOOKUP($B43,'Race 8'!$A$4:$I$35,8,FALSE)),"DNC",VLOOKUP($B43,'Race 8'!$A$4:$I$35,8,FALSE))</f>
        <v>DNC</v>
      </c>
      <c r="T43" s="53">
        <f t="shared" si="58"/>
        <v>0</v>
      </c>
      <c r="U43" s="54" t="str">
        <f>IF(ISNA(VLOOKUP($B43,'Race 9'!$A$4:$I$34,8,FALSE)),"DNC",VLOOKUP($B43,'Race 9'!$A$4:$I$34,8,FALSE))</f>
        <v>DNC</v>
      </c>
      <c r="V43" s="53">
        <f t="shared" si="59"/>
        <v>0</v>
      </c>
      <c r="W43" s="54" t="str">
        <f>IF(ISNA(VLOOKUP($B43,'Race 10'!$A$5:$I$35,8,FALSE)),"DNC",VLOOKUP($B43,'Race 10'!$A$5:$I$35,8,FALSE))</f>
        <v>DNC</v>
      </c>
      <c r="X43" s="53">
        <f t="shared" si="60"/>
        <v>0</v>
      </c>
      <c r="Y43" s="55">
        <f t="shared" si="61"/>
        <v>0</v>
      </c>
      <c r="Z43" s="56">
        <f t="shared" si="62"/>
        <v>0</v>
      </c>
      <c r="AA43" s="57">
        <f t="shared" si="63"/>
        <v>23</v>
      </c>
      <c r="AB43" s="37">
        <f t="shared" si="64"/>
        <v>0</v>
      </c>
      <c r="AC43" s="37">
        <f t="shared" si="65"/>
        <v>0</v>
      </c>
      <c r="AD43" s="37">
        <f t="shared" si="66"/>
        <v>0</v>
      </c>
      <c r="AE43" s="37">
        <f t="shared" si="67"/>
        <v>0</v>
      </c>
      <c r="AF43" s="37">
        <f t="shared" si="68"/>
        <v>0</v>
      </c>
      <c r="AG43" s="37">
        <f t="shared" si="69"/>
        <v>0</v>
      </c>
      <c r="AH43" s="37">
        <f t="shared" si="70"/>
        <v>0</v>
      </c>
      <c r="AI43" s="37">
        <f t="shared" si="71"/>
        <v>0</v>
      </c>
      <c r="AJ43" s="37">
        <f t="shared" si="72"/>
        <v>0</v>
      </c>
      <c r="AK43" s="37">
        <f t="shared" si="73"/>
        <v>0</v>
      </c>
      <c r="AL43" s="37">
        <f t="shared" si="74"/>
        <v>0</v>
      </c>
    </row>
    <row r="44" spans="1:38" ht="12.75" hidden="1" customHeight="1">
      <c r="A44">
        <f t="shared" si="50"/>
        <v>0</v>
      </c>
      <c r="B44" s="68">
        <v>238</v>
      </c>
      <c r="C44" s="68" t="str">
        <f>VLOOKUP($B44,[1]Sheet1!$A$3:$D$82,2,FALSE)</f>
        <v>Pooh Stick</v>
      </c>
      <c r="D44" s="68" t="str">
        <f>VLOOKUP($B44,[1]Sheet1!$A$3:$D$82,3,FALSE)</f>
        <v>J Park</v>
      </c>
      <c r="E44" s="54" t="str">
        <f>IF(ISNA(VLOOKUP($B44,'Race 1'!$A$4:$I$24,8,FALSE)),"DNC",VLOOKUP(B44,'Race 1'!$A$4:$I$24,8,FALSE))</f>
        <v>DNC</v>
      </c>
      <c r="F44" s="53">
        <f t="shared" si="51"/>
        <v>0</v>
      </c>
      <c r="G44" s="54" t="str">
        <f>IF(ISNA(VLOOKUP($B44,'Race 2'!$A$4:$I$22,8,FALSE)),"DNC",VLOOKUP($B44,'Race 2'!$A$4:$I$22,8,FALSE))</f>
        <v>DNC</v>
      </c>
      <c r="H44" s="53">
        <f t="shared" si="52"/>
        <v>0</v>
      </c>
      <c r="I44" s="54" t="str">
        <f>IF(ISNA(VLOOKUP($B44,'Race 3'!$A$4:$I$29,8,FALSE)),"DNC",VLOOKUP($B44,'Race 3'!$A$4:$I$29,8,FALSE))</f>
        <v>DNC</v>
      </c>
      <c r="J44" s="53">
        <f t="shared" si="53"/>
        <v>0</v>
      </c>
      <c r="K44" s="54" t="str">
        <f>IF(ISNA(VLOOKUP($B44,'Race 4'!$A$4:$I$35,8,FALSE)),"DNC",VLOOKUP($B44,'Race 4'!$A$4:$I$35,8,FALSE))</f>
        <v>DNC</v>
      </c>
      <c r="L44" s="53">
        <f t="shared" si="54"/>
        <v>0</v>
      </c>
      <c r="M44" s="54" t="str">
        <f>IF(ISNA(VLOOKUP($B44,'Race 5'!$A$4:$I$27,8,FALSE)),"DNC",VLOOKUP($B44,'Race 5'!$A$4:$I$27,8,FALSE))</f>
        <v>DNC</v>
      </c>
      <c r="N44" s="53">
        <f t="shared" si="55"/>
        <v>0</v>
      </c>
      <c r="O44" s="54" t="str">
        <f>IF(ISNA(VLOOKUP($B44,'Race 6'!$A$4:$I$35,8,FALSE)),"DNC",VLOOKUP($B44,'Race 6'!$A$4:$I$35,8,FALSE))</f>
        <v>DNC</v>
      </c>
      <c r="P44" s="53">
        <f t="shared" si="56"/>
        <v>0</v>
      </c>
      <c r="Q44" s="54" t="str">
        <f>IF(ISNA(VLOOKUP($B44,'Race 7'!$A$4:$I$28,8,FALSE)),"DNC",VLOOKUP($B44,'Race 7'!$A$4:$I$28,8,FALSE))</f>
        <v>DNC</v>
      </c>
      <c r="R44" s="53">
        <f t="shared" si="57"/>
        <v>0</v>
      </c>
      <c r="S44" s="54" t="str">
        <f>IF(ISNA(VLOOKUP($B44,'Race 8'!$A$4:$I$35,8,FALSE)),"DNC",VLOOKUP($B44,'Race 8'!$A$4:$I$35,8,FALSE))</f>
        <v>DNC</v>
      </c>
      <c r="T44" s="53">
        <f t="shared" si="58"/>
        <v>0</v>
      </c>
      <c r="U44" s="54" t="str">
        <f>IF(ISNA(VLOOKUP($B44,'Race 9'!$A$4:$I$34,8,FALSE)),"DNC",VLOOKUP($B44,'Race 9'!$A$4:$I$34,8,FALSE))</f>
        <v>DNC</v>
      </c>
      <c r="V44" s="53">
        <f t="shared" si="59"/>
        <v>0</v>
      </c>
      <c r="W44" s="54" t="str">
        <f>IF(ISNA(VLOOKUP($B44,'Race 10'!$A$5:$I$35,8,FALSE)),"DNC",VLOOKUP($B44,'Race 10'!$A$5:$I$35,8,FALSE))</f>
        <v>DNC</v>
      </c>
      <c r="X44" s="53">
        <f t="shared" si="60"/>
        <v>0</v>
      </c>
      <c r="Y44" s="55">
        <f t="shared" si="61"/>
        <v>0</v>
      </c>
      <c r="Z44" s="56">
        <f t="shared" si="62"/>
        <v>0</v>
      </c>
      <c r="AA44" s="57">
        <f t="shared" si="63"/>
        <v>23</v>
      </c>
      <c r="AB44" s="37">
        <f t="shared" si="64"/>
        <v>0</v>
      </c>
      <c r="AC44" s="37">
        <f t="shared" si="65"/>
        <v>0</v>
      </c>
      <c r="AD44" s="37">
        <f t="shared" si="66"/>
        <v>0</v>
      </c>
      <c r="AE44" s="37">
        <f t="shared" si="67"/>
        <v>0</v>
      </c>
      <c r="AF44" s="37">
        <f t="shared" si="68"/>
        <v>0</v>
      </c>
      <c r="AG44" s="37">
        <f t="shared" si="69"/>
        <v>0</v>
      </c>
      <c r="AH44" s="37">
        <f t="shared" si="70"/>
        <v>0</v>
      </c>
      <c r="AI44" s="37">
        <f t="shared" si="71"/>
        <v>0</v>
      </c>
      <c r="AJ44" s="37">
        <f t="shared" si="72"/>
        <v>0</v>
      </c>
      <c r="AK44" s="37">
        <f t="shared" si="73"/>
        <v>0</v>
      </c>
      <c r="AL44" s="37">
        <f t="shared" si="74"/>
        <v>0</v>
      </c>
    </row>
    <row r="45" spans="1:38" ht="12.75" hidden="1" customHeight="1">
      <c r="A45">
        <f t="shared" si="50"/>
        <v>0</v>
      </c>
      <c r="B45" s="68">
        <v>252</v>
      </c>
      <c r="C45" s="68" t="str">
        <f>VLOOKUP($B45,[1]Sheet1!$A$3:$D$82,2,FALSE)</f>
        <v>Twilight</v>
      </c>
      <c r="D45" s="68" t="str">
        <f>VLOOKUP($B45,[1]Sheet1!$A$3:$D$82,3,FALSE)</f>
        <v>T Kite</v>
      </c>
      <c r="E45" s="54" t="str">
        <f>IF(ISNA(VLOOKUP($B45,'Race 1'!$A$4:$I$24,8,FALSE)),"DNC",VLOOKUP(B45,'Race 1'!$A$4:$I$24,8,FALSE))</f>
        <v>DNC</v>
      </c>
      <c r="F45" s="53">
        <f t="shared" si="51"/>
        <v>0</v>
      </c>
      <c r="G45" s="54" t="str">
        <f>IF(ISNA(VLOOKUP($B45,'Race 2'!$A$4:$I$22,8,FALSE)),"DNC",VLOOKUP($B45,'Race 2'!$A$4:$I$22,8,FALSE))</f>
        <v>DNC</v>
      </c>
      <c r="H45" s="53">
        <f t="shared" si="52"/>
        <v>0</v>
      </c>
      <c r="I45" s="54" t="str">
        <f>IF(ISNA(VLOOKUP($B45,'Race 3'!$A$4:$I$29,8,FALSE)),"DNC",VLOOKUP($B45,'Race 3'!$A$4:$I$29,8,FALSE))</f>
        <v>DNC</v>
      </c>
      <c r="J45" s="53">
        <f t="shared" si="53"/>
        <v>0</v>
      </c>
      <c r="K45" s="54" t="str">
        <f>IF(ISNA(VLOOKUP($B45,'Race 4'!$A$4:$I$35,8,FALSE)),"DNC",VLOOKUP($B45,'Race 4'!$A$4:$I$35,8,FALSE))</f>
        <v>DNC</v>
      </c>
      <c r="L45" s="53">
        <f t="shared" si="54"/>
        <v>0</v>
      </c>
      <c r="M45" s="54" t="str">
        <f>IF(ISNA(VLOOKUP($B45,'Race 5'!$A$4:$I$27,8,FALSE)),"DNC",VLOOKUP($B45,'Race 5'!$A$4:$I$27,8,FALSE))</f>
        <v>DNC</v>
      </c>
      <c r="N45" s="53">
        <f t="shared" si="55"/>
        <v>0</v>
      </c>
      <c r="O45" s="54" t="str">
        <f>IF(ISNA(VLOOKUP($B45,'Race 6'!$A$4:$I$35,8,FALSE)),"DNC",VLOOKUP($B45,'Race 6'!$A$4:$I$35,8,FALSE))</f>
        <v>DNC</v>
      </c>
      <c r="P45" s="53">
        <f t="shared" si="56"/>
        <v>0</v>
      </c>
      <c r="Q45" s="54" t="str">
        <f>IF(ISNA(VLOOKUP($B45,'Race 7'!$A$4:$I$28,8,FALSE)),"DNC",VLOOKUP($B45,'Race 7'!$A$4:$I$28,8,FALSE))</f>
        <v>DNC</v>
      </c>
      <c r="R45" s="53">
        <f t="shared" si="57"/>
        <v>0</v>
      </c>
      <c r="S45" s="54" t="str">
        <f>IF(ISNA(VLOOKUP($B45,'Race 8'!$A$4:$I$35,8,FALSE)),"DNC",VLOOKUP($B45,'Race 8'!$A$4:$I$35,8,FALSE))</f>
        <v>DNC</v>
      </c>
      <c r="T45" s="53">
        <f t="shared" si="58"/>
        <v>0</v>
      </c>
      <c r="U45" s="54" t="str">
        <f>IF(ISNA(VLOOKUP($B45,'Race 9'!$A$4:$I$34,8,FALSE)),"DNC",VLOOKUP($B45,'Race 9'!$A$4:$I$34,8,FALSE))</f>
        <v>DNC</v>
      </c>
      <c r="V45" s="53">
        <f t="shared" si="59"/>
        <v>0</v>
      </c>
      <c r="W45" s="54" t="str">
        <f>IF(ISNA(VLOOKUP($B45,'Race 10'!$A$5:$I$35,8,FALSE)),"DNC",VLOOKUP($B45,'Race 10'!$A$5:$I$35,8,FALSE))</f>
        <v>DNC</v>
      </c>
      <c r="X45" s="53">
        <f t="shared" si="60"/>
        <v>0</v>
      </c>
      <c r="Y45" s="55">
        <f t="shared" si="61"/>
        <v>0</v>
      </c>
      <c r="Z45" s="56">
        <f t="shared" si="62"/>
        <v>0</v>
      </c>
      <c r="AA45" s="57">
        <f t="shared" si="63"/>
        <v>23</v>
      </c>
      <c r="AB45" s="37">
        <f t="shared" si="64"/>
        <v>0</v>
      </c>
      <c r="AC45" s="37">
        <f t="shared" si="65"/>
        <v>0</v>
      </c>
      <c r="AD45" s="37">
        <f t="shared" si="66"/>
        <v>0</v>
      </c>
      <c r="AE45" s="37">
        <f t="shared" si="67"/>
        <v>0</v>
      </c>
      <c r="AF45" s="37">
        <f t="shared" si="68"/>
        <v>0</v>
      </c>
      <c r="AG45" s="37">
        <f t="shared" si="69"/>
        <v>0</v>
      </c>
      <c r="AH45" s="37">
        <f t="shared" si="70"/>
        <v>0</v>
      </c>
      <c r="AI45" s="37">
        <f t="shared" si="71"/>
        <v>0</v>
      </c>
      <c r="AJ45" s="37">
        <f t="shared" si="72"/>
        <v>0</v>
      </c>
      <c r="AK45" s="37">
        <f t="shared" si="73"/>
        <v>0</v>
      </c>
      <c r="AL45" s="37">
        <f t="shared" si="74"/>
        <v>0</v>
      </c>
    </row>
    <row r="46" spans="1:38" customFormat="1" ht="12.75" customHeight="1">
      <c r="A46">
        <f t="shared" si="50"/>
        <v>1</v>
      </c>
      <c r="B46" s="68">
        <v>256</v>
      </c>
      <c r="C46" s="68" t="str">
        <f>VLOOKUP($B46,[1]Sheet1!$A$3:$D$82,2,FALSE)</f>
        <v>Front Runner</v>
      </c>
      <c r="D46" s="68" t="str">
        <f>VLOOKUP($B46,[1]Sheet1!$A$3:$D$82,3,FALSE)</f>
        <v>D Le Page</v>
      </c>
      <c r="E46" s="54" t="str">
        <f>IF(ISNA(VLOOKUP($B46,'Race 1'!$A$4:$I$24,8,FALSE)),"DNC",VLOOKUP(B46,'Race 1'!$A$4:$I$24,8,FALSE))</f>
        <v>DNC</v>
      </c>
      <c r="F46" s="53">
        <f t="shared" si="51"/>
        <v>0</v>
      </c>
      <c r="G46" s="54" t="str">
        <f>IF(ISNA(VLOOKUP($B46,'Race 2'!$A$4:$I$22,8,FALSE)),"DNC",VLOOKUP($B46,'Race 2'!$A$4:$I$22,8,FALSE))</f>
        <v>DNC</v>
      </c>
      <c r="H46" s="53">
        <f t="shared" si="52"/>
        <v>0</v>
      </c>
      <c r="I46" s="54" t="str">
        <f>IF(ISNA(VLOOKUP($B46,'Race 3'!$A$4:$I$29,8,FALSE)),"DNC",VLOOKUP($B46,'Race 3'!$A$4:$I$29,8,FALSE))</f>
        <v>DNC</v>
      </c>
      <c r="J46" s="53">
        <f t="shared" si="53"/>
        <v>0</v>
      </c>
      <c r="K46" s="54" t="str">
        <f>IF(ISNA(VLOOKUP($B46,'Race 4'!$A$4:$I$35,8,FALSE)),"DNC",VLOOKUP($B46,'Race 4'!$A$4:$I$35,8,FALSE))</f>
        <v>DNC</v>
      </c>
      <c r="L46" s="53">
        <f t="shared" si="54"/>
        <v>0</v>
      </c>
      <c r="M46" s="54">
        <f>IF(ISNA(VLOOKUP($B46,'Race 5'!$A$4:$I$27,8,FALSE)),"DNC",VLOOKUP($B46,'Race 5'!$A$4:$I$27,8,FALSE))</f>
        <v>8</v>
      </c>
      <c r="N46" s="53">
        <f t="shared" si="55"/>
        <v>36.363636363636367</v>
      </c>
      <c r="O46" s="54">
        <f>IF(ISNA(VLOOKUP($B46,'Race 6'!$A$4:$I$35,8,FALSE)),"DNC",VLOOKUP($B46,'Race 6'!$A$4:$I$35,8,FALSE))</f>
        <v>8</v>
      </c>
      <c r="P46" s="53">
        <f t="shared" si="56"/>
        <v>36.363636363636367</v>
      </c>
      <c r="Q46" s="54">
        <f>IF(ISNA(VLOOKUP($B46,'Race 7'!$A$4:$I$28,8,FALSE)),"DNC",VLOOKUP($B46,'Race 7'!$A$4:$I$28,8,FALSE))</f>
        <v>10</v>
      </c>
      <c r="R46" s="53">
        <f t="shared" si="57"/>
        <v>30.76923076923077</v>
      </c>
      <c r="S46" s="54">
        <f>IF(ISNA(VLOOKUP($B46,'Race 8'!$A$4:$I$35,8,FALSE)),"DNC",VLOOKUP($B46,'Race 8'!$A$4:$I$35,8,FALSE))</f>
        <v>7</v>
      </c>
      <c r="T46" s="53">
        <f t="shared" si="58"/>
        <v>40</v>
      </c>
      <c r="U46" s="54">
        <f>IF(ISNA(VLOOKUP($B46,'Race 9'!$A$4:$I$34,8,FALSE)),"DNC",VLOOKUP($B46,'Race 9'!$A$4:$I$34,8,FALSE))</f>
        <v>3</v>
      </c>
      <c r="V46" s="53">
        <f t="shared" si="59"/>
        <v>66.666666666666671</v>
      </c>
      <c r="W46" s="54" t="str">
        <f>IF(ISNA(VLOOKUP($B46,'Race 10'!$A$5:$I$35,8,FALSE)),"DNC",VLOOKUP($B46,'Race 10'!$A$5:$I$35,8,FALSE))</f>
        <v>DNC</v>
      </c>
      <c r="X46" s="53">
        <f t="shared" si="60"/>
        <v>0</v>
      </c>
      <c r="Y46" s="55">
        <f t="shared" si="61"/>
        <v>210.16317016317018</v>
      </c>
      <c r="Z46" s="56">
        <f t="shared" si="62"/>
        <v>210.16317016317018</v>
      </c>
      <c r="AA46" s="57">
        <f t="shared" si="63"/>
        <v>13</v>
      </c>
      <c r="AB46" s="37">
        <f t="shared" si="64"/>
        <v>0</v>
      </c>
      <c r="AC46" s="37">
        <f t="shared" si="65"/>
        <v>0</v>
      </c>
      <c r="AD46" s="37">
        <f t="shared" si="66"/>
        <v>0</v>
      </c>
      <c r="AE46" s="37">
        <f t="shared" si="67"/>
        <v>0</v>
      </c>
      <c r="AF46" s="37">
        <f t="shared" si="68"/>
        <v>0</v>
      </c>
      <c r="AG46" s="37">
        <f t="shared" si="69"/>
        <v>36.363636363636367</v>
      </c>
      <c r="AH46" s="37">
        <f t="shared" si="70"/>
        <v>36.363636363636367</v>
      </c>
      <c r="AI46" s="37">
        <f t="shared" si="71"/>
        <v>30.76923076923077</v>
      </c>
      <c r="AJ46" s="37">
        <f t="shared" si="72"/>
        <v>40</v>
      </c>
      <c r="AK46" s="37">
        <f t="shared" si="73"/>
        <v>66.666666666666671</v>
      </c>
      <c r="AL46" s="37">
        <f t="shared" si="74"/>
        <v>0</v>
      </c>
    </row>
    <row r="47" spans="1:38" ht="12.75" customHeight="1">
      <c r="A47">
        <f t="shared" si="50"/>
        <v>1</v>
      </c>
      <c r="B47" s="68">
        <v>194</v>
      </c>
      <c r="C47" s="68" t="str">
        <f>VLOOKUP($B47,[1]Sheet1!$A$3:$D$82,2,FALSE)</f>
        <v>Karyn</v>
      </c>
      <c r="D47" s="68" t="str">
        <f>VLOOKUP($B47,[1]Sheet1!$A$3:$D$82,3,FALSE)</f>
        <v>Cameron Jones</v>
      </c>
      <c r="E47" s="54" t="str">
        <f>IF(ISNA(VLOOKUP($B47,'Race 1'!$A$4:$I$24,8,FALSE)),"DNC",VLOOKUP(B47,'Race 1'!$A$4:$I$24,8,FALSE))</f>
        <v>DNC</v>
      </c>
      <c r="F47" s="53">
        <f t="shared" si="51"/>
        <v>0</v>
      </c>
      <c r="G47" s="54" t="str">
        <f>IF(ISNA(VLOOKUP($B47,'Race 2'!$A$4:$I$22,8,FALSE)),"DNC",VLOOKUP($B47,'Race 2'!$A$4:$I$22,8,FALSE))</f>
        <v>DNC</v>
      </c>
      <c r="H47" s="53">
        <f t="shared" si="52"/>
        <v>0</v>
      </c>
      <c r="I47" s="54">
        <f>IF(ISNA(VLOOKUP($B47,'Race 3'!$A$4:$I$29,8,FALSE)),"DNC",VLOOKUP($B47,'Race 3'!$A$4:$I$29,8,FALSE))</f>
        <v>16</v>
      </c>
      <c r="J47" s="53">
        <f t="shared" si="53"/>
        <v>21.05263157894737</v>
      </c>
      <c r="K47" s="54">
        <f>IF(ISNA(VLOOKUP($B47,'Race 4'!$A$4:$I$35,8,FALSE)),"DNC",VLOOKUP($B47,'Race 4'!$A$4:$I$35,8,FALSE))</f>
        <v>12</v>
      </c>
      <c r="L47" s="53">
        <f t="shared" si="54"/>
        <v>26.666666666666668</v>
      </c>
      <c r="M47" s="54">
        <f>IF(ISNA(VLOOKUP($B47,'Race 5'!$A$4:$I$27,8,FALSE)),"DNC",VLOOKUP($B47,'Race 5'!$A$4:$I$27,8,FALSE))</f>
        <v>16</v>
      </c>
      <c r="N47" s="53">
        <f t="shared" si="55"/>
        <v>21.05263157894737</v>
      </c>
      <c r="O47" s="54" t="str">
        <f>IF(ISNA(VLOOKUP($B47,'Race 6'!$A$4:$I$35,8,FALSE)),"DNC",VLOOKUP($B47,'Race 6'!$A$4:$I$35,8,FALSE))</f>
        <v>dnf</v>
      </c>
      <c r="P47" s="53">
        <f t="shared" si="56"/>
        <v>19.047619047619047</v>
      </c>
      <c r="Q47" s="54">
        <f>IF(ISNA(VLOOKUP($B47,'Race 7'!$A$4:$I$28,8,FALSE)),"DNC",VLOOKUP($B47,'Race 7'!$A$4:$I$28,8,FALSE))</f>
        <v>11</v>
      </c>
      <c r="R47" s="53">
        <f t="shared" si="57"/>
        <v>28.571428571428573</v>
      </c>
      <c r="S47" s="54">
        <f>IF(ISNA(VLOOKUP($B47,'Race 8'!$A$4:$I$35,8,FALSE)),"DNC",VLOOKUP($B47,'Race 8'!$A$4:$I$35,8,FALSE))</f>
        <v>9</v>
      </c>
      <c r="T47" s="53">
        <f t="shared" si="58"/>
        <v>33.333333333333336</v>
      </c>
      <c r="U47" s="54">
        <f>IF(ISNA(VLOOKUP($B47,'Race 9'!$A$4:$I$34,8,FALSE)),"DNC",VLOOKUP($B47,'Race 9'!$A$4:$I$34,8,FALSE))</f>
        <v>12</v>
      </c>
      <c r="V47" s="53">
        <f t="shared" si="59"/>
        <v>26.666666666666668</v>
      </c>
      <c r="W47" s="54" t="str">
        <f>IF(ISNA(VLOOKUP($B47,'Race 10'!$A$5:$I$35,8,FALSE)),"DNC",VLOOKUP($B47,'Race 10'!$A$5:$I$35,8,FALSE))</f>
        <v>DNC</v>
      </c>
      <c r="X47" s="53">
        <f t="shared" si="60"/>
        <v>0</v>
      </c>
      <c r="Y47" s="55">
        <f t="shared" si="61"/>
        <v>176.39097744360902</v>
      </c>
      <c r="Z47" s="56">
        <f t="shared" si="62"/>
        <v>176.39097744360902</v>
      </c>
      <c r="AA47" s="57">
        <f t="shared" si="63"/>
        <v>14</v>
      </c>
      <c r="AB47" s="37">
        <f t="shared" si="64"/>
        <v>0</v>
      </c>
      <c r="AC47" s="37">
        <f t="shared" si="65"/>
        <v>0</v>
      </c>
      <c r="AD47" s="37">
        <f t="shared" si="66"/>
        <v>0</v>
      </c>
      <c r="AE47" s="37">
        <f t="shared" si="67"/>
        <v>21.05263157894737</v>
      </c>
      <c r="AF47" s="37">
        <f t="shared" si="68"/>
        <v>26.666666666666668</v>
      </c>
      <c r="AG47" s="37">
        <f t="shared" si="69"/>
        <v>21.05263157894737</v>
      </c>
      <c r="AH47" s="37">
        <f t="shared" si="70"/>
        <v>19.047619047619047</v>
      </c>
      <c r="AI47" s="37">
        <f t="shared" si="71"/>
        <v>28.571428571428573</v>
      </c>
      <c r="AJ47" s="37">
        <f t="shared" si="72"/>
        <v>33.333333333333336</v>
      </c>
      <c r="AK47" s="37">
        <f t="shared" si="73"/>
        <v>26.666666666666668</v>
      </c>
      <c r="AL47" s="37">
        <f t="shared" si="74"/>
        <v>0</v>
      </c>
    </row>
    <row r="48" spans="1:38" ht="12.75" customHeight="1">
      <c r="A48">
        <f t="shared" si="50"/>
        <v>1</v>
      </c>
      <c r="B48" s="68">
        <v>330</v>
      </c>
      <c r="C48" s="68" t="str">
        <f>VLOOKUP($B48,[1]Sheet1!$A$3:$D$82,2,FALSE)</f>
        <v>Kiwi Monogams</v>
      </c>
      <c r="D48" s="68" t="str">
        <f>VLOOKUP($B48,[1]Sheet1!$A$3:$D$82,3,FALSE)</f>
        <v>C Jones</v>
      </c>
      <c r="E48" s="54" t="str">
        <f>IF(ISNA(VLOOKUP($B48,'Race 1'!$A$4:$I$24,8,FALSE)),"DNC",VLOOKUP(B48,'Race 1'!$A$4:$I$24,8,FALSE))</f>
        <v>DNC</v>
      </c>
      <c r="F48" s="53">
        <f t="shared" si="51"/>
        <v>0</v>
      </c>
      <c r="G48" s="54" t="str">
        <f>IF(ISNA(VLOOKUP($B48,'Race 2'!$A$4:$I$22,8,FALSE)),"DNC",VLOOKUP($B48,'Race 2'!$A$4:$I$22,8,FALSE))</f>
        <v>DNC</v>
      </c>
      <c r="H48" s="53">
        <f t="shared" si="52"/>
        <v>0</v>
      </c>
      <c r="I48" s="54">
        <f>IF(ISNA(VLOOKUP($B48,'Race 3'!$A$4:$I$29,8,FALSE)),"DNC",VLOOKUP($B48,'Race 3'!$A$4:$I$29,8,FALSE))</f>
        <v>13</v>
      </c>
      <c r="J48" s="53">
        <f t="shared" si="53"/>
        <v>25</v>
      </c>
      <c r="K48" s="54">
        <f>IF(ISNA(VLOOKUP($B48,'Race 4'!$A$4:$I$35,8,FALSE)),"DNC",VLOOKUP($B48,'Race 4'!$A$4:$I$35,8,FALSE))</f>
        <v>14</v>
      </c>
      <c r="L48" s="53">
        <f t="shared" si="54"/>
        <v>23.529411764705884</v>
      </c>
      <c r="M48" s="54" t="str">
        <f>IF(ISNA(VLOOKUP($B48,'Race 5'!$A$4:$I$27,8,FALSE)),"DNC",VLOOKUP($B48,'Race 5'!$A$4:$I$27,8,FALSE))</f>
        <v>dnf</v>
      </c>
      <c r="N48" s="53">
        <f t="shared" si="55"/>
        <v>18.181818181818183</v>
      </c>
      <c r="O48" s="54" t="str">
        <f>IF(ISNA(VLOOKUP($B48,'Race 6'!$A$4:$I$35,8,FALSE)),"DNC",VLOOKUP($B48,'Race 6'!$A$4:$I$35,8,FALSE))</f>
        <v>dns</v>
      </c>
      <c r="P48" s="53">
        <f t="shared" si="56"/>
        <v>0</v>
      </c>
      <c r="Q48" s="54">
        <f>IF(ISNA(VLOOKUP($B48,'Race 7'!$A$4:$I$28,8,FALSE)),"DNC",VLOOKUP($B48,'Race 7'!$A$4:$I$28,8,FALSE))</f>
        <v>15</v>
      </c>
      <c r="R48" s="53">
        <f t="shared" si="57"/>
        <v>22.222222222222221</v>
      </c>
      <c r="S48" s="54">
        <f>IF(ISNA(VLOOKUP($B48,'Race 8'!$A$4:$I$35,8,FALSE)),"DNC",VLOOKUP($B48,'Race 8'!$A$4:$I$35,8,FALSE))</f>
        <v>10</v>
      </c>
      <c r="T48" s="53">
        <f t="shared" si="58"/>
        <v>30.76923076923077</v>
      </c>
      <c r="U48" s="54">
        <f>IF(ISNA(VLOOKUP($B48,'Race 9'!$A$4:$I$34,8,FALSE)),"DNC",VLOOKUP($B48,'Race 9'!$A$4:$I$34,8,FALSE))</f>
        <v>5</v>
      </c>
      <c r="V48" s="53">
        <f t="shared" si="59"/>
        <v>50</v>
      </c>
      <c r="W48" s="54" t="str">
        <f>IF(ISNA(VLOOKUP($B48,'Race 10'!$A$5:$I$35,8,FALSE)),"DNC",VLOOKUP($B48,'Race 10'!$A$5:$I$35,8,FALSE))</f>
        <v>DNC</v>
      </c>
      <c r="X48" s="53">
        <f t="shared" si="60"/>
        <v>0</v>
      </c>
      <c r="Y48" s="55">
        <f t="shared" si="61"/>
        <v>169.70268293797707</v>
      </c>
      <c r="Z48" s="56">
        <f t="shared" si="62"/>
        <v>169.70268293797707</v>
      </c>
      <c r="AA48" s="57">
        <f t="shared" si="63"/>
        <v>15</v>
      </c>
      <c r="AB48" s="37">
        <f t="shared" si="64"/>
        <v>0</v>
      </c>
      <c r="AC48" s="37">
        <f t="shared" si="65"/>
        <v>0</v>
      </c>
      <c r="AD48" s="37">
        <f t="shared" si="66"/>
        <v>0</v>
      </c>
      <c r="AE48" s="37">
        <f t="shared" si="67"/>
        <v>25</v>
      </c>
      <c r="AF48" s="37">
        <f t="shared" si="68"/>
        <v>23.529411764705884</v>
      </c>
      <c r="AG48" s="37">
        <f t="shared" si="69"/>
        <v>18.181818181818183</v>
      </c>
      <c r="AH48" s="37">
        <f t="shared" si="70"/>
        <v>0</v>
      </c>
      <c r="AI48" s="37">
        <f t="shared" si="71"/>
        <v>22.222222222222221</v>
      </c>
      <c r="AJ48" s="37">
        <f t="shared" si="72"/>
        <v>30.76923076923077</v>
      </c>
      <c r="AK48" s="37">
        <f t="shared" si="73"/>
        <v>50</v>
      </c>
      <c r="AL48" s="37">
        <f t="shared" si="74"/>
        <v>0</v>
      </c>
    </row>
    <row r="49" spans="1:38" ht="12.75" hidden="1" customHeight="1">
      <c r="A49">
        <f t="shared" si="50"/>
        <v>0</v>
      </c>
      <c r="B49" s="68">
        <v>301</v>
      </c>
      <c r="C49" s="68" t="str">
        <f>VLOOKUP($B49,[1]Sheet1!$A$3:$D$82,2,FALSE)</f>
        <v>Vave</v>
      </c>
      <c r="D49" s="68" t="str">
        <f>VLOOKUP($B49,[1]Sheet1!$A$3:$D$82,3,FALSE)</f>
        <v>T Riley</v>
      </c>
      <c r="E49" s="54" t="str">
        <f>IF(ISNA(VLOOKUP($B49,'Race 1'!$A$4:$I$24,8,FALSE)),"DNC",VLOOKUP(B49,'Race 1'!$A$4:$I$24,8,FALSE))</f>
        <v>DNC</v>
      </c>
      <c r="F49" s="53">
        <f t="shared" si="51"/>
        <v>0</v>
      </c>
      <c r="G49" s="54" t="str">
        <f>IF(ISNA(VLOOKUP($B49,'Race 2'!$A$4:$I$22,8,FALSE)),"DNC",VLOOKUP($B49,'Race 2'!$A$4:$I$22,8,FALSE))</f>
        <v>DNC</v>
      </c>
      <c r="H49" s="53">
        <f t="shared" si="52"/>
        <v>0</v>
      </c>
      <c r="I49" s="54" t="str">
        <f>IF(ISNA(VLOOKUP($B49,'Race 3'!$A$4:$I$29,8,FALSE)),"DNC",VLOOKUP($B49,'Race 3'!$A$4:$I$29,8,FALSE))</f>
        <v>DNC</v>
      </c>
      <c r="J49" s="53">
        <f t="shared" si="53"/>
        <v>0</v>
      </c>
      <c r="K49" s="54" t="str">
        <f>IF(ISNA(VLOOKUP($B49,'Race 4'!$A$4:$I$35,8,FALSE)),"DNC",VLOOKUP($B49,'Race 4'!$A$4:$I$35,8,FALSE))</f>
        <v>DNC</v>
      </c>
      <c r="L49" s="53">
        <f t="shared" si="54"/>
        <v>0</v>
      </c>
      <c r="M49" s="54" t="str">
        <f>IF(ISNA(VLOOKUP($B49,'Race 5'!$A$4:$I$27,8,FALSE)),"DNC",VLOOKUP($B49,'Race 5'!$A$4:$I$27,8,FALSE))</f>
        <v>DNC</v>
      </c>
      <c r="N49" s="53">
        <f t="shared" si="55"/>
        <v>0</v>
      </c>
      <c r="O49" s="54" t="str">
        <f>IF(ISNA(VLOOKUP($B49,'Race 6'!$A$4:$I$35,8,FALSE)),"DNC",VLOOKUP($B49,'Race 6'!$A$4:$I$35,8,FALSE))</f>
        <v>DNC</v>
      </c>
      <c r="P49" s="53">
        <f t="shared" si="56"/>
        <v>0</v>
      </c>
      <c r="Q49" s="54" t="str">
        <f>IF(ISNA(VLOOKUP($B49,'Race 7'!$A$4:$I$28,8,FALSE)),"DNC",VLOOKUP($B49,'Race 7'!$A$4:$I$28,8,FALSE))</f>
        <v>DNC</v>
      </c>
      <c r="R49" s="53">
        <f t="shared" si="57"/>
        <v>0</v>
      </c>
      <c r="S49" s="54" t="str">
        <f>IF(ISNA(VLOOKUP($B49,'Race 8'!$A$4:$I$35,8,FALSE)),"DNC",VLOOKUP($B49,'Race 8'!$A$4:$I$35,8,FALSE))</f>
        <v>DNC</v>
      </c>
      <c r="T49" s="53">
        <f t="shared" si="58"/>
        <v>0</v>
      </c>
      <c r="U49" s="54" t="str">
        <f>IF(ISNA(VLOOKUP($B49,'Race 9'!$A$4:$I$34,8,FALSE)),"DNC",VLOOKUP($B49,'Race 9'!$A$4:$I$34,8,FALSE))</f>
        <v>DNC</v>
      </c>
      <c r="V49" s="53">
        <f t="shared" si="59"/>
        <v>0</v>
      </c>
      <c r="W49" s="54" t="str">
        <f>IF(ISNA(VLOOKUP($B49,'Race 10'!$A$5:$I$35,8,FALSE)),"DNC",VLOOKUP($B49,'Race 10'!$A$5:$I$35,8,FALSE))</f>
        <v>DNC</v>
      </c>
      <c r="X49" s="53">
        <f t="shared" si="60"/>
        <v>0</v>
      </c>
      <c r="Y49" s="55">
        <f t="shared" si="61"/>
        <v>0</v>
      </c>
      <c r="Z49" s="56">
        <f t="shared" si="62"/>
        <v>0</v>
      </c>
      <c r="AA49" s="57">
        <f t="shared" si="63"/>
        <v>23</v>
      </c>
      <c r="AB49" s="37">
        <f t="shared" si="64"/>
        <v>0</v>
      </c>
      <c r="AC49" s="37">
        <f t="shared" si="65"/>
        <v>0</v>
      </c>
      <c r="AD49" s="37">
        <f t="shared" si="66"/>
        <v>0</v>
      </c>
      <c r="AE49" s="37">
        <f t="shared" si="67"/>
        <v>0</v>
      </c>
      <c r="AF49" s="37">
        <f t="shared" si="68"/>
        <v>0</v>
      </c>
      <c r="AG49" s="37">
        <f t="shared" si="69"/>
        <v>0</v>
      </c>
      <c r="AH49" s="37">
        <f t="shared" si="70"/>
        <v>0</v>
      </c>
      <c r="AI49" s="37">
        <f t="shared" si="71"/>
        <v>0</v>
      </c>
      <c r="AJ49" s="37">
        <f t="shared" si="72"/>
        <v>0</v>
      </c>
      <c r="AK49" s="37">
        <f t="shared" si="73"/>
        <v>0</v>
      </c>
      <c r="AL49" s="37">
        <f t="shared" si="74"/>
        <v>0</v>
      </c>
    </row>
    <row r="50" spans="1:38" ht="12.75" customHeight="1">
      <c r="A50">
        <f t="shared" si="50"/>
        <v>1</v>
      </c>
      <c r="B50" s="68">
        <v>324</v>
      </c>
      <c r="C50" s="68" t="str">
        <f>VLOOKUP($B50,[1]Sheet1!$A$3:$D$82,2,FALSE)</f>
        <v>Bonnie</v>
      </c>
      <c r="D50" s="68" t="str">
        <f>VLOOKUP($B50,[1]Sheet1!$A$3:$D$82,3,FALSE)</f>
        <v>R King</v>
      </c>
      <c r="E50" s="54" t="str">
        <f>IF(ISNA(VLOOKUP($B50,'Race 1'!$A$4:$I$24,8,FALSE)),"DNC",VLOOKUP(B50,'Race 1'!$A$4:$I$24,8,FALSE))</f>
        <v>DNC</v>
      </c>
      <c r="F50" s="53">
        <f t="shared" si="51"/>
        <v>0</v>
      </c>
      <c r="G50" s="54" t="str">
        <f>IF(ISNA(VLOOKUP($B50,'Race 2'!$A$4:$I$22,8,FALSE)),"DNC",VLOOKUP($B50,'Race 2'!$A$4:$I$22,8,FALSE))</f>
        <v>DNC</v>
      </c>
      <c r="H50" s="53">
        <f t="shared" si="52"/>
        <v>0</v>
      </c>
      <c r="I50" s="54">
        <f>IF(ISNA(VLOOKUP($B50,'Race 3'!$A$4:$I$29,8,FALSE)),"DNC",VLOOKUP($B50,'Race 3'!$A$4:$I$29,8,FALSE))</f>
        <v>15</v>
      </c>
      <c r="J50" s="53">
        <f t="shared" si="53"/>
        <v>22.222222222222221</v>
      </c>
      <c r="K50" s="54">
        <f>IF(ISNA(VLOOKUP($B50,'Race 4'!$A$4:$I$35,8,FALSE)),"DNC",VLOOKUP($B50,'Race 4'!$A$4:$I$35,8,FALSE))</f>
        <v>15</v>
      </c>
      <c r="L50" s="53">
        <f t="shared" si="54"/>
        <v>22.222222222222221</v>
      </c>
      <c r="M50" s="54">
        <f>IF(ISNA(VLOOKUP($B50,'Race 5'!$A$4:$I$27,8,FALSE)),"DNC",VLOOKUP($B50,'Race 5'!$A$4:$I$27,8,FALSE))</f>
        <v>4</v>
      </c>
      <c r="N50" s="53">
        <f t="shared" si="55"/>
        <v>57.142857142857146</v>
      </c>
      <c r="O50" s="54">
        <f>IF(ISNA(VLOOKUP($B50,'Race 6'!$A$4:$I$35,8,FALSE)),"DNC",VLOOKUP($B50,'Race 6'!$A$4:$I$35,8,FALSE))</f>
        <v>12</v>
      </c>
      <c r="P50" s="53">
        <f t="shared" si="56"/>
        <v>26.666666666666668</v>
      </c>
      <c r="Q50" s="54" t="str">
        <f>IF(ISNA(VLOOKUP($B50,'Race 7'!$A$4:$I$28,8,FALSE)),"DNC",VLOOKUP($B50,'Race 7'!$A$4:$I$28,8,FALSE))</f>
        <v>DNC</v>
      </c>
      <c r="R50" s="53">
        <f t="shared" si="57"/>
        <v>0</v>
      </c>
      <c r="S50" s="54" t="str">
        <f>IF(ISNA(VLOOKUP($B50,'Race 8'!$A$4:$I$35,8,FALSE)),"DNC",VLOOKUP($B50,'Race 8'!$A$4:$I$35,8,FALSE))</f>
        <v>DNC</v>
      </c>
      <c r="T50" s="53">
        <f t="shared" si="58"/>
        <v>0</v>
      </c>
      <c r="U50" s="54" t="str">
        <f>IF(ISNA(VLOOKUP($B50,'Race 9'!$A$4:$I$34,8,FALSE)),"DNC",VLOOKUP($B50,'Race 9'!$A$4:$I$34,8,FALSE))</f>
        <v>DNC</v>
      </c>
      <c r="V50" s="53">
        <f t="shared" si="59"/>
        <v>0</v>
      </c>
      <c r="W50" s="54" t="str">
        <f>IF(ISNA(VLOOKUP($B50,'Race 10'!$A$5:$I$35,8,FALSE)),"DNC",VLOOKUP($B50,'Race 10'!$A$5:$I$35,8,FALSE))</f>
        <v>DNC</v>
      </c>
      <c r="X50" s="53">
        <f t="shared" si="60"/>
        <v>0</v>
      </c>
      <c r="Y50" s="55">
        <f t="shared" si="61"/>
        <v>128.25396825396825</v>
      </c>
      <c r="Z50" s="56">
        <f t="shared" si="62"/>
        <v>128.25396825396825</v>
      </c>
      <c r="AA50" s="57">
        <f t="shared" si="63"/>
        <v>16</v>
      </c>
      <c r="AB50" s="37">
        <f t="shared" si="64"/>
        <v>0</v>
      </c>
      <c r="AC50" s="37">
        <f t="shared" si="65"/>
        <v>0</v>
      </c>
      <c r="AD50" s="37">
        <f t="shared" si="66"/>
        <v>0</v>
      </c>
      <c r="AE50" s="37">
        <f t="shared" si="67"/>
        <v>22.222222222222221</v>
      </c>
      <c r="AF50" s="37">
        <f t="shared" si="68"/>
        <v>22.222222222222221</v>
      </c>
      <c r="AG50" s="37">
        <f t="shared" si="69"/>
        <v>57.142857142857146</v>
      </c>
      <c r="AH50" s="37">
        <f t="shared" si="70"/>
        <v>26.666666666666668</v>
      </c>
      <c r="AI50" s="37">
        <f t="shared" si="71"/>
        <v>0</v>
      </c>
      <c r="AJ50" s="37">
        <f t="shared" si="72"/>
        <v>0</v>
      </c>
      <c r="AK50" s="37">
        <f t="shared" si="73"/>
        <v>0</v>
      </c>
      <c r="AL50" s="37">
        <f t="shared" si="74"/>
        <v>0</v>
      </c>
    </row>
    <row r="51" spans="1:38" customFormat="1" ht="12.75" hidden="1" customHeight="1">
      <c r="A51">
        <f t="shared" si="50"/>
        <v>0</v>
      </c>
      <c r="B51" s="68">
        <v>314</v>
      </c>
      <c r="C51" s="68" t="str">
        <f>VLOOKUP($B51,[1]Sheet1!$A$3:$D$82,2,FALSE)</f>
        <v>Chortle</v>
      </c>
      <c r="D51" s="68" t="str">
        <f>VLOOKUP($B51,[1]Sheet1!$A$3:$D$82,3,FALSE)</f>
        <v>G McKenzie</v>
      </c>
      <c r="E51" s="54" t="str">
        <f>IF(ISNA(VLOOKUP($B51,'Race 1'!$A$4:$I$24,8,FALSE)),"DNC",VLOOKUP(B51,'Race 1'!$A$4:$I$24,8,FALSE))</f>
        <v>DNC</v>
      </c>
      <c r="F51" s="53">
        <f t="shared" si="51"/>
        <v>0</v>
      </c>
      <c r="G51" s="54" t="str">
        <f>IF(ISNA(VLOOKUP($B51,'Race 2'!$A$4:$I$22,8,FALSE)),"DNC",VLOOKUP($B51,'Race 2'!$A$4:$I$22,8,FALSE))</f>
        <v>DNC</v>
      </c>
      <c r="H51" s="53">
        <f t="shared" si="52"/>
        <v>0</v>
      </c>
      <c r="I51" s="54" t="str">
        <f>IF(ISNA(VLOOKUP($B51,'Race 3'!$A$4:$I$29,8,FALSE)),"DNC",VLOOKUP($B51,'Race 3'!$A$4:$I$29,8,FALSE))</f>
        <v>DNC</v>
      </c>
      <c r="J51" s="53">
        <f t="shared" si="53"/>
        <v>0</v>
      </c>
      <c r="K51" s="54" t="str">
        <f>IF(ISNA(VLOOKUP($B51,'Race 4'!$A$4:$I$35,8,FALSE)),"DNC",VLOOKUP($B51,'Race 4'!$A$4:$I$35,8,FALSE))</f>
        <v>DNC</v>
      </c>
      <c r="L51" s="53">
        <f t="shared" si="54"/>
        <v>0</v>
      </c>
      <c r="M51" s="54" t="str">
        <f>IF(ISNA(VLOOKUP($B51,'Race 5'!$A$4:$I$27,8,FALSE)),"DNC",VLOOKUP($B51,'Race 5'!$A$4:$I$27,8,FALSE))</f>
        <v>DNC</v>
      </c>
      <c r="N51" s="53">
        <f t="shared" si="55"/>
        <v>0</v>
      </c>
      <c r="O51" s="54" t="str">
        <f>IF(ISNA(VLOOKUP($B51,'Race 6'!$A$4:$I$35,8,FALSE)),"DNC",VLOOKUP($B51,'Race 6'!$A$4:$I$35,8,FALSE))</f>
        <v>DNC</v>
      </c>
      <c r="P51" s="53">
        <f t="shared" si="56"/>
        <v>0</v>
      </c>
      <c r="Q51" s="54" t="str">
        <f>IF(ISNA(VLOOKUP($B51,'Race 7'!$A$4:$I$28,8,FALSE)),"DNC",VLOOKUP($B51,'Race 7'!$A$4:$I$28,8,FALSE))</f>
        <v>DNC</v>
      </c>
      <c r="R51" s="53">
        <f t="shared" si="57"/>
        <v>0</v>
      </c>
      <c r="S51" s="54" t="str">
        <f>IF(ISNA(VLOOKUP($B51,'Race 8'!$A$4:$I$35,8,FALSE)),"DNC",VLOOKUP($B51,'Race 8'!$A$4:$I$35,8,FALSE))</f>
        <v>DNC</v>
      </c>
      <c r="T51" s="53">
        <f t="shared" si="58"/>
        <v>0</v>
      </c>
      <c r="U51" s="54" t="str">
        <f>IF(ISNA(VLOOKUP($B51,'Race 9'!$A$4:$I$34,8,FALSE)),"DNC",VLOOKUP($B51,'Race 9'!$A$4:$I$34,8,FALSE))</f>
        <v>DNC</v>
      </c>
      <c r="V51" s="53">
        <f t="shared" si="59"/>
        <v>0</v>
      </c>
      <c r="W51" s="54" t="str">
        <f>IF(ISNA(VLOOKUP($B51,'Race 10'!$A$5:$I$35,8,FALSE)),"DNC",VLOOKUP($B51,'Race 10'!$A$5:$I$35,8,FALSE))</f>
        <v>DNC</v>
      </c>
      <c r="X51" s="53">
        <f t="shared" si="60"/>
        <v>0</v>
      </c>
      <c r="Y51" s="55">
        <f t="shared" si="61"/>
        <v>0</v>
      </c>
      <c r="Z51" s="56">
        <f t="shared" si="62"/>
        <v>0</v>
      </c>
      <c r="AA51" s="57">
        <f t="shared" si="63"/>
        <v>23</v>
      </c>
      <c r="AB51" s="37">
        <f t="shared" si="64"/>
        <v>0</v>
      </c>
      <c r="AC51" s="37">
        <f t="shared" si="65"/>
        <v>0</v>
      </c>
      <c r="AD51" s="37">
        <f t="shared" si="66"/>
        <v>0</v>
      </c>
      <c r="AE51" s="37">
        <f t="shared" si="67"/>
        <v>0</v>
      </c>
      <c r="AF51" s="37">
        <f t="shared" si="68"/>
        <v>0</v>
      </c>
      <c r="AG51" s="37">
        <f t="shared" si="69"/>
        <v>0</v>
      </c>
      <c r="AH51" s="37">
        <f t="shared" si="70"/>
        <v>0</v>
      </c>
      <c r="AI51" s="37">
        <f t="shared" si="71"/>
        <v>0</v>
      </c>
      <c r="AJ51" s="37">
        <f t="shared" si="72"/>
        <v>0</v>
      </c>
      <c r="AK51" s="37">
        <f t="shared" si="73"/>
        <v>0</v>
      </c>
      <c r="AL51" s="37">
        <f t="shared" si="74"/>
        <v>0</v>
      </c>
    </row>
    <row r="52" spans="1:38" customFormat="1" ht="12.75" hidden="1" customHeight="1">
      <c r="A52">
        <f t="shared" si="50"/>
        <v>0</v>
      </c>
      <c r="B52" s="68">
        <v>316</v>
      </c>
      <c r="C52" s="68" t="str">
        <f>VLOOKUP($B52,[1]Sheet1!$A$3:$D$82,2,FALSE)</f>
        <v>Red Hot Prawn</v>
      </c>
      <c r="D52" s="68" t="str">
        <f>VLOOKUP($B52,[1]Sheet1!$A$3:$D$82,3,FALSE)</f>
        <v>T Ornsby</v>
      </c>
      <c r="E52" s="54" t="str">
        <f>IF(ISNA(VLOOKUP($B52,'Race 1'!$A$4:$I$24,8,FALSE)),"DNC",VLOOKUP(B52,'Race 1'!$A$4:$I$24,8,FALSE))</f>
        <v>DNC</v>
      </c>
      <c r="F52" s="53">
        <f t="shared" si="51"/>
        <v>0</v>
      </c>
      <c r="G52" s="54" t="str">
        <f>IF(ISNA(VLOOKUP($B52,'Race 2'!$A$4:$I$22,8,FALSE)),"DNC",VLOOKUP($B52,'Race 2'!$A$4:$I$22,8,FALSE))</f>
        <v>DNC</v>
      </c>
      <c r="H52" s="53">
        <f t="shared" si="52"/>
        <v>0</v>
      </c>
      <c r="I52" s="54" t="str">
        <f>IF(ISNA(VLOOKUP($B52,'Race 3'!$A$4:$I$29,8,FALSE)),"DNC",VLOOKUP($B52,'Race 3'!$A$4:$I$29,8,FALSE))</f>
        <v>DNC</v>
      </c>
      <c r="J52" s="53">
        <f t="shared" si="53"/>
        <v>0</v>
      </c>
      <c r="K52" s="54" t="str">
        <f>IF(ISNA(VLOOKUP($B52,'Race 4'!$A$4:$I$35,8,FALSE)),"DNC",VLOOKUP($B52,'Race 4'!$A$4:$I$35,8,FALSE))</f>
        <v>DNC</v>
      </c>
      <c r="L52" s="53">
        <f t="shared" si="54"/>
        <v>0</v>
      </c>
      <c r="M52" s="54" t="str">
        <f>IF(ISNA(VLOOKUP($B52,'Race 5'!$A$4:$I$27,8,FALSE)),"DNC",VLOOKUP($B52,'Race 5'!$A$4:$I$27,8,FALSE))</f>
        <v>DNC</v>
      </c>
      <c r="N52" s="53">
        <f t="shared" si="55"/>
        <v>0</v>
      </c>
      <c r="O52" s="54" t="str">
        <f>IF(ISNA(VLOOKUP($B52,'Race 6'!$A$4:$I$35,8,FALSE)),"DNC",VLOOKUP($B52,'Race 6'!$A$4:$I$35,8,FALSE))</f>
        <v>DNC</v>
      </c>
      <c r="P52" s="53">
        <f t="shared" si="56"/>
        <v>0</v>
      </c>
      <c r="Q52" s="54" t="str">
        <f>IF(ISNA(VLOOKUP($B52,'Race 7'!$A$4:$I$28,8,FALSE)),"DNC",VLOOKUP($B52,'Race 7'!$A$4:$I$28,8,FALSE))</f>
        <v>DNC</v>
      </c>
      <c r="R52" s="53">
        <f t="shared" si="57"/>
        <v>0</v>
      </c>
      <c r="S52" s="54" t="str">
        <f>IF(ISNA(VLOOKUP($B52,'Race 8'!$A$4:$I$35,8,FALSE)),"DNC",VLOOKUP($B52,'Race 8'!$A$4:$I$35,8,FALSE))</f>
        <v>DNC</v>
      </c>
      <c r="T52" s="53">
        <f t="shared" si="58"/>
        <v>0</v>
      </c>
      <c r="U52" s="54" t="str">
        <f>IF(ISNA(VLOOKUP($B52,'Race 9'!$A$4:$I$34,8,FALSE)),"DNC",VLOOKUP($B52,'Race 9'!$A$4:$I$34,8,FALSE))</f>
        <v>DNC</v>
      </c>
      <c r="V52" s="53">
        <f t="shared" si="59"/>
        <v>0</v>
      </c>
      <c r="W52" s="54" t="str">
        <f>IF(ISNA(VLOOKUP($B52,'Race 10'!$A$5:$I$35,8,FALSE)),"DNC",VLOOKUP($B52,'Race 10'!$A$5:$I$35,8,FALSE))</f>
        <v>DNC</v>
      </c>
      <c r="X52" s="53">
        <f t="shared" si="60"/>
        <v>0</v>
      </c>
      <c r="Y52" s="55">
        <f t="shared" si="61"/>
        <v>0</v>
      </c>
      <c r="Z52" s="56">
        <f t="shared" si="62"/>
        <v>0</v>
      </c>
      <c r="AA52" s="57">
        <f t="shared" si="63"/>
        <v>23</v>
      </c>
      <c r="AB52" s="37">
        <f t="shared" si="64"/>
        <v>0</v>
      </c>
      <c r="AC52" s="37">
        <f t="shared" si="65"/>
        <v>0</v>
      </c>
      <c r="AD52" s="37">
        <f t="shared" si="66"/>
        <v>0</v>
      </c>
      <c r="AE52" s="37">
        <f t="shared" si="67"/>
        <v>0</v>
      </c>
      <c r="AF52" s="37">
        <f t="shared" si="68"/>
        <v>0</v>
      </c>
      <c r="AG52" s="37">
        <f t="shared" si="69"/>
        <v>0</v>
      </c>
      <c r="AH52" s="37">
        <f t="shared" si="70"/>
        <v>0</v>
      </c>
      <c r="AI52" s="37">
        <f t="shared" si="71"/>
        <v>0</v>
      </c>
      <c r="AJ52" s="37">
        <f t="shared" si="72"/>
        <v>0</v>
      </c>
      <c r="AK52" s="37">
        <f t="shared" si="73"/>
        <v>0</v>
      </c>
      <c r="AL52" s="37">
        <f t="shared" si="74"/>
        <v>0</v>
      </c>
    </row>
    <row r="53" spans="1:38" customFormat="1" ht="12.75" hidden="1" customHeight="1">
      <c r="A53">
        <f t="shared" si="50"/>
        <v>0</v>
      </c>
      <c r="B53" s="68">
        <v>317</v>
      </c>
      <c r="C53" s="68" t="str">
        <f>VLOOKUP($B53,[1]Sheet1!$A$3:$D$82,2,FALSE)</f>
        <v>Jiffy</v>
      </c>
      <c r="D53" s="68" t="str">
        <f>VLOOKUP($B53,[1]Sheet1!$A$3:$D$82,3,FALSE)</f>
        <v>M Hay</v>
      </c>
      <c r="E53" s="54" t="str">
        <f>IF(ISNA(VLOOKUP($B53,'Race 1'!$A$4:$I$24,8,FALSE)),"DNC",VLOOKUP(B53,'Race 1'!$A$4:$I$24,8,FALSE))</f>
        <v>DNC</v>
      </c>
      <c r="F53" s="53">
        <f t="shared" si="51"/>
        <v>0</v>
      </c>
      <c r="G53" s="54" t="str">
        <f>IF(ISNA(VLOOKUP($B53,'Race 2'!$A$4:$I$22,8,FALSE)),"DNC",VLOOKUP($B53,'Race 2'!$A$4:$I$22,8,FALSE))</f>
        <v>DNC</v>
      </c>
      <c r="H53" s="53">
        <f t="shared" si="52"/>
        <v>0</v>
      </c>
      <c r="I53" s="54" t="str">
        <f>IF(ISNA(VLOOKUP($B53,'Race 3'!$A$4:$I$29,8,FALSE)),"DNC",VLOOKUP($B53,'Race 3'!$A$4:$I$29,8,FALSE))</f>
        <v>DNC</v>
      </c>
      <c r="J53" s="53">
        <f t="shared" si="53"/>
        <v>0</v>
      </c>
      <c r="K53" s="54" t="str">
        <f>IF(ISNA(VLOOKUP($B53,'Race 4'!$A$4:$I$35,8,FALSE)),"DNC",VLOOKUP($B53,'Race 4'!$A$4:$I$35,8,FALSE))</f>
        <v>DNC</v>
      </c>
      <c r="L53" s="53">
        <f t="shared" si="54"/>
        <v>0</v>
      </c>
      <c r="M53" s="54" t="str">
        <f>IF(ISNA(VLOOKUP($B53,'Race 5'!$A$4:$I$27,8,FALSE)),"DNC",VLOOKUP($B53,'Race 5'!$A$4:$I$27,8,FALSE))</f>
        <v>DNC</v>
      </c>
      <c r="N53" s="53">
        <f t="shared" si="55"/>
        <v>0</v>
      </c>
      <c r="O53" s="54" t="str">
        <f>IF(ISNA(VLOOKUP($B53,'Race 6'!$A$4:$I$35,8,FALSE)),"DNC",VLOOKUP($B53,'Race 6'!$A$4:$I$35,8,FALSE))</f>
        <v>DNC</v>
      </c>
      <c r="P53" s="53">
        <f t="shared" si="56"/>
        <v>0</v>
      </c>
      <c r="Q53" s="54" t="str">
        <f>IF(ISNA(VLOOKUP($B53,'Race 7'!$A$4:$I$28,8,FALSE)),"DNC",VLOOKUP($B53,'Race 7'!$A$4:$I$28,8,FALSE))</f>
        <v>DNC</v>
      </c>
      <c r="R53" s="53">
        <f t="shared" si="57"/>
        <v>0</v>
      </c>
      <c r="S53" s="54" t="str">
        <f>IF(ISNA(VLOOKUP($B53,'Race 8'!$A$4:$I$35,8,FALSE)),"DNC",VLOOKUP($B53,'Race 8'!$A$4:$I$35,8,FALSE))</f>
        <v>DNC</v>
      </c>
      <c r="T53" s="53">
        <f t="shared" si="58"/>
        <v>0</v>
      </c>
      <c r="U53" s="54" t="str">
        <f>IF(ISNA(VLOOKUP($B53,'Race 9'!$A$4:$I$34,8,FALSE)),"DNC",VLOOKUP($B53,'Race 9'!$A$4:$I$34,8,FALSE))</f>
        <v>DNC</v>
      </c>
      <c r="V53" s="53">
        <f t="shared" si="59"/>
        <v>0</v>
      </c>
      <c r="W53" s="54" t="str">
        <f>IF(ISNA(VLOOKUP($B53,'Race 10'!$A$5:$I$35,8,FALSE)),"DNC",VLOOKUP($B53,'Race 10'!$A$5:$I$35,8,FALSE))</f>
        <v>DNC</v>
      </c>
      <c r="X53" s="53">
        <f t="shared" si="60"/>
        <v>0</v>
      </c>
      <c r="Y53" s="55">
        <f t="shared" si="61"/>
        <v>0</v>
      </c>
      <c r="Z53" s="56">
        <f t="shared" si="62"/>
        <v>0</v>
      </c>
      <c r="AA53" s="57">
        <f t="shared" si="63"/>
        <v>23</v>
      </c>
      <c r="AB53" s="37">
        <f t="shared" si="64"/>
        <v>0</v>
      </c>
      <c r="AC53" s="37">
        <f t="shared" si="65"/>
        <v>0</v>
      </c>
      <c r="AD53" s="37">
        <f t="shared" si="66"/>
        <v>0</v>
      </c>
      <c r="AE53" s="37">
        <f t="shared" si="67"/>
        <v>0</v>
      </c>
      <c r="AF53" s="37">
        <f t="shared" si="68"/>
        <v>0</v>
      </c>
      <c r="AG53" s="37">
        <f t="shared" si="69"/>
        <v>0</v>
      </c>
      <c r="AH53" s="37">
        <f t="shared" si="70"/>
        <v>0</v>
      </c>
      <c r="AI53" s="37">
        <f t="shared" si="71"/>
        <v>0</v>
      </c>
      <c r="AJ53" s="37">
        <f t="shared" si="72"/>
        <v>0</v>
      </c>
      <c r="AK53" s="37">
        <f t="shared" si="73"/>
        <v>0</v>
      </c>
      <c r="AL53" s="37">
        <f t="shared" si="74"/>
        <v>0</v>
      </c>
    </row>
    <row r="54" spans="1:38" customFormat="1">
      <c r="A54">
        <f t="shared" si="50"/>
        <v>1</v>
      </c>
      <c r="B54" s="68">
        <v>521</v>
      </c>
      <c r="C54" s="68" t="str">
        <f>VLOOKUP($B54,[1]Sheet1!$A$3:$D$82,2,FALSE)</f>
        <v>Mistress Overdone</v>
      </c>
      <c r="D54" s="68" t="str">
        <f>VLOOKUP($B54,[1]Sheet1!$A$3:$D$82,3,FALSE)</f>
        <v>R Mackay</v>
      </c>
      <c r="E54" s="54">
        <f>IF(ISNA(VLOOKUP($B54,'Race 1'!$A$4:$I$24,8,FALSE)),"DNC",VLOOKUP(B54,'Race 1'!$A$4:$I$24,8,FALSE))</f>
        <v>1</v>
      </c>
      <c r="F54" s="53">
        <f t="shared" si="51"/>
        <v>100</v>
      </c>
      <c r="G54" s="54">
        <f>IF(ISNA(VLOOKUP($B54,'Race 2'!$A$4:$I$22,8,FALSE)),"DNC",VLOOKUP($B54,'Race 2'!$A$4:$I$22,8,FALSE))</f>
        <v>12</v>
      </c>
      <c r="H54" s="53">
        <f t="shared" si="52"/>
        <v>26.666666666666668</v>
      </c>
      <c r="I54" s="54" t="str">
        <f>IF(ISNA(VLOOKUP($B54,'Race 3'!$A$4:$I$29,8,FALSE)),"DNC",VLOOKUP($B54,'Race 3'!$A$4:$I$29,8,FALSE))</f>
        <v>DNC</v>
      </c>
      <c r="J54" s="53">
        <f t="shared" si="53"/>
        <v>0</v>
      </c>
      <c r="K54" s="54" t="str">
        <f>IF(ISNA(VLOOKUP($B54,'Race 4'!$A$4:$I$35,8,FALSE)),"DNC",VLOOKUP($B54,'Race 4'!$A$4:$I$35,8,FALSE))</f>
        <v>DNC</v>
      </c>
      <c r="L54" s="53">
        <f t="shared" si="54"/>
        <v>0</v>
      </c>
      <c r="M54" s="54" t="str">
        <f>IF(ISNA(VLOOKUP($B54,'Race 5'!$A$4:$I$27,8,FALSE)),"DNC",VLOOKUP($B54,'Race 5'!$A$4:$I$27,8,FALSE))</f>
        <v>DNC</v>
      </c>
      <c r="N54" s="53">
        <f t="shared" si="55"/>
        <v>0</v>
      </c>
      <c r="O54" s="54" t="str">
        <f>IF(ISNA(VLOOKUP($B54,'Race 6'!$A$4:$I$35,8,FALSE)),"DNC",VLOOKUP($B54,'Race 6'!$A$4:$I$35,8,FALSE))</f>
        <v>DNC</v>
      </c>
      <c r="P54" s="53">
        <f t="shared" si="56"/>
        <v>0</v>
      </c>
      <c r="Q54" s="54" t="str">
        <f>IF(ISNA(VLOOKUP($B54,'Race 7'!$A$4:$I$28,8,FALSE)),"DNC",VLOOKUP($B54,'Race 7'!$A$4:$I$28,8,FALSE))</f>
        <v>DNC</v>
      </c>
      <c r="R54" s="53">
        <f t="shared" si="57"/>
        <v>0</v>
      </c>
      <c r="S54" s="54" t="str">
        <f>IF(ISNA(VLOOKUP($B54,'Race 8'!$A$4:$I$35,8,FALSE)),"DNC",VLOOKUP($B54,'Race 8'!$A$4:$I$35,8,FALSE))</f>
        <v>DNC</v>
      </c>
      <c r="T54" s="53">
        <f t="shared" si="58"/>
        <v>0</v>
      </c>
      <c r="U54" s="54" t="str">
        <f>IF(ISNA(VLOOKUP($B54,'Race 9'!$A$4:$I$34,8,FALSE)),"DNC",VLOOKUP($B54,'Race 9'!$A$4:$I$34,8,FALSE))</f>
        <v>DNC</v>
      </c>
      <c r="V54" s="53">
        <f t="shared" si="59"/>
        <v>0</v>
      </c>
      <c r="W54" s="54" t="str">
        <f>IF(ISNA(VLOOKUP($B54,'Race 10'!$A$5:$I$35,8,FALSE)),"DNC",VLOOKUP($B54,'Race 10'!$A$5:$I$35,8,FALSE))</f>
        <v>DNC</v>
      </c>
      <c r="X54" s="53">
        <f t="shared" si="60"/>
        <v>0</v>
      </c>
      <c r="Y54" s="55">
        <f t="shared" si="61"/>
        <v>126.66666666666667</v>
      </c>
      <c r="Z54" s="56">
        <f t="shared" si="62"/>
        <v>126.66666666666667</v>
      </c>
      <c r="AA54" s="57">
        <f t="shared" si="63"/>
        <v>17</v>
      </c>
      <c r="AB54" s="37">
        <f t="shared" si="64"/>
        <v>0</v>
      </c>
      <c r="AC54" s="37">
        <f t="shared" si="65"/>
        <v>100</v>
      </c>
      <c r="AD54" s="37">
        <f t="shared" si="66"/>
        <v>26.666666666666668</v>
      </c>
      <c r="AE54" s="37">
        <f t="shared" si="67"/>
        <v>0</v>
      </c>
      <c r="AF54" s="37">
        <f t="shared" si="68"/>
        <v>0</v>
      </c>
      <c r="AG54" s="37">
        <f t="shared" si="69"/>
        <v>0</v>
      </c>
      <c r="AH54" s="37">
        <f t="shared" si="70"/>
        <v>0</v>
      </c>
      <c r="AI54" s="37">
        <f t="shared" si="71"/>
        <v>0</v>
      </c>
      <c r="AJ54" s="37">
        <f t="shared" si="72"/>
        <v>0</v>
      </c>
      <c r="AK54" s="37">
        <f t="shared" si="73"/>
        <v>0</v>
      </c>
      <c r="AL54" s="37">
        <f t="shared" si="74"/>
        <v>0</v>
      </c>
    </row>
    <row r="55" spans="1:38" ht="14" hidden="1" customHeight="1">
      <c r="A55">
        <f t="shared" si="50"/>
        <v>0</v>
      </c>
      <c r="B55" s="68">
        <v>319</v>
      </c>
      <c r="C55" s="68" t="str">
        <f>VLOOKUP($B55,[1]Sheet1!$A$3:$D$82,2,FALSE)</f>
        <v>Shogun</v>
      </c>
      <c r="D55" s="68" t="str">
        <f>VLOOKUP($B55,[1]Sheet1!$A$3:$D$82,3,FALSE)</f>
        <v>G Hutt</v>
      </c>
      <c r="E55" s="54" t="str">
        <f>IF(ISNA(VLOOKUP($B55,'Race 1'!$A$4:$I$24,8,FALSE)),"DNC",VLOOKUP(B55,'Race 1'!$A$4:$I$24,8,FALSE))</f>
        <v>DNC</v>
      </c>
      <c r="F55" s="53">
        <f t="shared" si="51"/>
        <v>0</v>
      </c>
      <c r="G55" s="54" t="str">
        <f>IF(ISNA(VLOOKUP($B55,'Race 2'!$A$4:$I$22,8,FALSE)),"DNC",VLOOKUP($B55,'Race 2'!$A$4:$I$22,8,FALSE))</f>
        <v>DNC</v>
      </c>
      <c r="H55" s="53">
        <f t="shared" si="52"/>
        <v>0</v>
      </c>
      <c r="I55" s="54" t="str">
        <f>IF(ISNA(VLOOKUP($B55,'Race 3'!$A$4:$I$29,8,FALSE)),"DNC",VLOOKUP($B55,'Race 3'!$A$4:$I$29,8,FALSE))</f>
        <v>DNC</v>
      </c>
      <c r="J55" s="53">
        <f t="shared" si="53"/>
        <v>0</v>
      </c>
      <c r="K55" s="54" t="str">
        <f>IF(ISNA(VLOOKUP($B55,'Race 4'!$A$4:$I$35,8,FALSE)),"DNC",VLOOKUP($B55,'Race 4'!$A$4:$I$35,8,FALSE))</f>
        <v>DNC</v>
      </c>
      <c r="L55" s="53">
        <f t="shared" si="54"/>
        <v>0</v>
      </c>
      <c r="M55" s="54" t="str">
        <f>IF(ISNA(VLOOKUP($B55,'Race 5'!$A$4:$I$27,8,FALSE)),"DNC",VLOOKUP($B55,'Race 5'!$A$4:$I$27,8,FALSE))</f>
        <v>DNC</v>
      </c>
      <c r="N55" s="53">
        <f t="shared" si="55"/>
        <v>0</v>
      </c>
      <c r="O55" s="54" t="str">
        <f>IF(ISNA(VLOOKUP($B55,'Race 6'!$A$4:$I$35,8,FALSE)),"DNC",VLOOKUP($B55,'Race 6'!$A$4:$I$35,8,FALSE))</f>
        <v>DNC</v>
      </c>
      <c r="P55" s="53">
        <f t="shared" si="56"/>
        <v>0</v>
      </c>
      <c r="Q55" s="54" t="str">
        <f>IF(ISNA(VLOOKUP($B55,'Race 7'!$A$4:$I$28,8,FALSE)),"DNC",VLOOKUP($B55,'Race 7'!$A$4:$I$28,8,FALSE))</f>
        <v>DNC</v>
      </c>
      <c r="R55" s="53">
        <f t="shared" si="57"/>
        <v>0</v>
      </c>
      <c r="S55" s="54" t="str">
        <f>IF(ISNA(VLOOKUP($B55,'Race 8'!$A$4:$I$35,8,FALSE)),"DNC",VLOOKUP($B55,'Race 8'!$A$4:$I$35,8,FALSE))</f>
        <v>DNC</v>
      </c>
      <c r="T55" s="53">
        <f t="shared" si="58"/>
        <v>0</v>
      </c>
      <c r="U55" s="54" t="str">
        <f>IF(ISNA(VLOOKUP($B55,'Race 9'!$A$4:$I$34,8,FALSE)),"DNC",VLOOKUP($B55,'Race 9'!$A$4:$I$34,8,FALSE))</f>
        <v>DNC</v>
      </c>
      <c r="V55" s="53">
        <f t="shared" si="59"/>
        <v>0</v>
      </c>
      <c r="W55" s="54" t="str">
        <f>IF(ISNA(VLOOKUP($B55,'Race 10'!$A$5:$I$35,8,FALSE)),"DNC",VLOOKUP($B55,'Race 10'!$A$5:$I$35,8,FALSE))</f>
        <v>DNC</v>
      </c>
      <c r="X55" s="53">
        <f t="shared" si="60"/>
        <v>0</v>
      </c>
      <c r="Y55" s="55">
        <f t="shared" si="61"/>
        <v>0</v>
      </c>
      <c r="Z55" s="56">
        <f t="shared" si="62"/>
        <v>0</v>
      </c>
      <c r="AA55" s="57">
        <f t="shared" si="63"/>
        <v>23</v>
      </c>
      <c r="AB55" s="37">
        <f t="shared" si="64"/>
        <v>0</v>
      </c>
      <c r="AC55" s="37">
        <f t="shared" si="65"/>
        <v>0</v>
      </c>
      <c r="AD55" s="37">
        <f t="shared" si="66"/>
        <v>0</v>
      </c>
      <c r="AE55" s="37">
        <f t="shared" si="67"/>
        <v>0</v>
      </c>
      <c r="AF55" s="37">
        <f t="shared" si="68"/>
        <v>0</v>
      </c>
      <c r="AG55" s="37">
        <f t="shared" si="69"/>
        <v>0</v>
      </c>
      <c r="AH55" s="37">
        <f t="shared" si="70"/>
        <v>0</v>
      </c>
      <c r="AI55" s="37">
        <f t="shared" si="71"/>
        <v>0</v>
      </c>
      <c r="AJ55" s="37">
        <f t="shared" si="72"/>
        <v>0</v>
      </c>
      <c r="AK55" s="37">
        <f t="shared" si="73"/>
        <v>0</v>
      </c>
      <c r="AL55" s="37">
        <f t="shared" si="74"/>
        <v>0</v>
      </c>
    </row>
    <row r="56" spans="1:38" ht="14" hidden="1" customHeight="1">
      <c r="A56">
        <f t="shared" si="50"/>
        <v>0</v>
      </c>
      <c r="B56" s="68">
        <v>320</v>
      </c>
      <c r="C56" s="68" t="str">
        <f>VLOOKUP($B56,[1]Sheet1!$A$3:$D$82,2,FALSE)</f>
        <v>William Tell</v>
      </c>
      <c r="D56" s="68" t="str">
        <f>VLOOKUP($B56,[1]Sheet1!$A$3:$D$82,3,FALSE)</f>
        <v>K Dawson</v>
      </c>
      <c r="E56" s="54" t="str">
        <f>IF(ISNA(VLOOKUP($B56,'Race 1'!$A$4:$I$24,8,FALSE)),"DNC",VLOOKUP(B56,'Race 1'!$A$4:$I$24,8,FALSE))</f>
        <v>DNC</v>
      </c>
      <c r="F56" s="53">
        <f t="shared" si="51"/>
        <v>0</v>
      </c>
      <c r="G56" s="54" t="str">
        <f>IF(ISNA(VLOOKUP($B56,'Race 2'!$A$4:$I$22,8,FALSE)),"DNC",VLOOKUP($B56,'Race 2'!$A$4:$I$22,8,FALSE))</f>
        <v>DNC</v>
      </c>
      <c r="H56" s="53">
        <f t="shared" si="52"/>
        <v>0</v>
      </c>
      <c r="I56" s="54" t="str">
        <f>IF(ISNA(VLOOKUP($B56,'Race 3'!$A$4:$I$29,8,FALSE)),"DNC",VLOOKUP($B56,'Race 3'!$A$4:$I$29,8,FALSE))</f>
        <v>DNC</v>
      </c>
      <c r="J56" s="53">
        <f t="shared" si="53"/>
        <v>0</v>
      </c>
      <c r="K56" s="54" t="str">
        <f>IF(ISNA(VLOOKUP($B56,'Race 4'!$A$4:$I$35,8,FALSE)),"DNC",VLOOKUP($B56,'Race 4'!$A$4:$I$35,8,FALSE))</f>
        <v>DNC</v>
      </c>
      <c r="L56" s="53">
        <f t="shared" si="54"/>
        <v>0</v>
      </c>
      <c r="M56" s="54" t="str">
        <f>IF(ISNA(VLOOKUP($B56,'Race 5'!$A$4:$I$27,8,FALSE)),"DNC",VLOOKUP($B56,'Race 5'!$A$4:$I$27,8,FALSE))</f>
        <v>DNC</v>
      </c>
      <c r="N56" s="53">
        <f t="shared" si="55"/>
        <v>0</v>
      </c>
      <c r="O56" s="54" t="str">
        <f>IF(ISNA(VLOOKUP($B56,'Race 6'!$A$4:$I$35,8,FALSE)),"DNC",VLOOKUP($B56,'Race 6'!$A$4:$I$35,8,FALSE))</f>
        <v>DNC</v>
      </c>
      <c r="P56" s="53">
        <f t="shared" si="56"/>
        <v>0</v>
      </c>
      <c r="Q56" s="54" t="str">
        <f>IF(ISNA(VLOOKUP($B56,'Race 7'!$A$4:$I$28,8,FALSE)),"DNC",VLOOKUP($B56,'Race 7'!$A$4:$I$28,8,FALSE))</f>
        <v>DNC</v>
      </c>
      <c r="R56" s="53">
        <f t="shared" si="57"/>
        <v>0</v>
      </c>
      <c r="S56" s="54" t="str">
        <f>IF(ISNA(VLOOKUP($B56,'Race 8'!$A$4:$I$35,8,FALSE)),"DNC",VLOOKUP($B56,'Race 8'!$A$4:$I$35,8,FALSE))</f>
        <v>DNC</v>
      </c>
      <c r="T56" s="53">
        <f t="shared" si="58"/>
        <v>0</v>
      </c>
      <c r="U56" s="54" t="str">
        <f>IF(ISNA(VLOOKUP($B56,'Race 9'!$A$4:$I$34,8,FALSE)),"DNC",VLOOKUP($B56,'Race 9'!$A$4:$I$34,8,FALSE))</f>
        <v>DNC</v>
      </c>
      <c r="V56" s="53">
        <f t="shared" si="59"/>
        <v>0</v>
      </c>
      <c r="W56" s="54" t="str">
        <f>IF(ISNA(VLOOKUP($B56,'Race 10'!$A$5:$I$35,8,FALSE)),"DNC",VLOOKUP($B56,'Race 10'!$A$5:$I$35,8,FALSE))</f>
        <v>DNC</v>
      </c>
      <c r="X56" s="53">
        <f t="shared" si="60"/>
        <v>0</v>
      </c>
      <c r="Y56" s="55">
        <f t="shared" si="61"/>
        <v>0</v>
      </c>
      <c r="Z56" s="56">
        <f t="shared" si="62"/>
        <v>0</v>
      </c>
      <c r="AA56" s="57">
        <f t="shared" si="63"/>
        <v>23</v>
      </c>
      <c r="AB56" s="37">
        <f t="shared" si="64"/>
        <v>0</v>
      </c>
      <c r="AC56" s="37">
        <f t="shared" si="65"/>
        <v>0</v>
      </c>
      <c r="AD56" s="37">
        <f t="shared" si="66"/>
        <v>0</v>
      </c>
      <c r="AE56" s="37">
        <f t="shared" si="67"/>
        <v>0</v>
      </c>
      <c r="AF56" s="37">
        <f t="shared" si="68"/>
        <v>0</v>
      </c>
      <c r="AG56" s="37">
        <f t="shared" si="69"/>
        <v>0</v>
      </c>
      <c r="AH56" s="37">
        <f t="shared" si="70"/>
        <v>0</v>
      </c>
      <c r="AI56" s="37">
        <f t="shared" si="71"/>
        <v>0</v>
      </c>
      <c r="AJ56" s="37">
        <f t="shared" si="72"/>
        <v>0</v>
      </c>
      <c r="AK56" s="37">
        <f t="shared" si="73"/>
        <v>0</v>
      </c>
      <c r="AL56" s="37">
        <f t="shared" si="74"/>
        <v>0</v>
      </c>
    </row>
    <row r="57" spans="1:38" customFormat="1" ht="14" hidden="1" customHeight="1">
      <c r="A57">
        <f t="shared" si="50"/>
        <v>0</v>
      </c>
      <c r="B57" s="68">
        <v>321</v>
      </c>
      <c r="C57" s="68" t="str">
        <f>VLOOKUP($B57,[1]Sheet1!$A$3:$D$82,2,FALSE)</f>
        <v>Alcyone</v>
      </c>
      <c r="D57" s="68" t="str">
        <f>VLOOKUP($B57,[1]Sheet1!$A$3:$D$82,3,FALSE)</f>
        <v>P Drummond</v>
      </c>
      <c r="E57" s="54" t="str">
        <f>IF(ISNA(VLOOKUP($B57,'Race 1'!$A$4:$I$24,8,FALSE)),"DNC",VLOOKUP(B57,'Race 1'!$A$4:$I$24,8,FALSE))</f>
        <v>DNC</v>
      </c>
      <c r="F57" s="53">
        <f t="shared" si="51"/>
        <v>0</v>
      </c>
      <c r="G57" s="54" t="str">
        <f>IF(ISNA(VLOOKUP($B57,'Race 2'!$A$4:$I$22,8,FALSE)),"DNC",VLOOKUP($B57,'Race 2'!$A$4:$I$22,8,FALSE))</f>
        <v>DNC</v>
      </c>
      <c r="H57" s="53">
        <f t="shared" si="52"/>
        <v>0</v>
      </c>
      <c r="I57" s="54" t="str">
        <f>IF(ISNA(VLOOKUP($B57,'Race 3'!$A$4:$I$29,8,FALSE)),"DNC",VLOOKUP($B57,'Race 3'!$A$4:$I$29,8,FALSE))</f>
        <v>DNC</v>
      </c>
      <c r="J57" s="53">
        <f t="shared" si="53"/>
        <v>0</v>
      </c>
      <c r="K57" s="54" t="str">
        <f>IF(ISNA(VLOOKUP($B57,'Race 4'!$A$4:$I$35,8,FALSE)),"DNC",VLOOKUP($B57,'Race 4'!$A$4:$I$35,8,FALSE))</f>
        <v>DNC</v>
      </c>
      <c r="L57" s="53">
        <f t="shared" si="54"/>
        <v>0</v>
      </c>
      <c r="M57" s="54" t="str">
        <f>IF(ISNA(VLOOKUP($B57,'Race 5'!$A$4:$I$27,8,FALSE)),"DNC",VLOOKUP($B57,'Race 5'!$A$4:$I$27,8,FALSE))</f>
        <v>DNC</v>
      </c>
      <c r="N57" s="53">
        <f t="shared" si="55"/>
        <v>0</v>
      </c>
      <c r="O57" s="54" t="str">
        <f>IF(ISNA(VLOOKUP($B57,'Race 6'!$A$4:$I$35,8,FALSE)),"DNC",VLOOKUP($B57,'Race 6'!$A$4:$I$35,8,FALSE))</f>
        <v>DNC</v>
      </c>
      <c r="P57" s="53">
        <f t="shared" si="56"/>
        <v>0</v>
      </c>
      <c r="Q57" s="54" t="str">
        <f>IF(ISNA(VLOOKUP($B57,'Race 7'!$A$4:$I$28,8,FALSE)),"DNC",VLOOKUP($B57,'Race 7'!$A$4:$I$28,8,FALSE))</f>
        <v>DNC</v>
      </c>
      <c r="R57" s="53">
        <f t="shared" si="57"/>
        <v>0</v>
      </c>
      <c r="S57" s="54" t="str">
        <f>IF(ISNA(VLOOKUP($B57,'Race 8'!$A$4:$I$35,8,FALSE)),"DNC",VLOOKUP($B57,'Race 8'!$A$4:$I$35,8,FALSE))</f>
        <v>DNC</v>
      </c>
      <c r="T57" s="53">
        <f t="shared" si="58"/>
        <v>0</v>
      </c>
      <c r="U57" s="54" t="str">
        <f>IF(ISNA(VLOOKUP($B57,'Race 9'!$A$4:$I$34,8,FALSE)),"DNC",VLOOKUP($B57,'Race 9'!$A$4:$I$34,8,FALSE))</f>
        <v>DNC</v>
      </c>
      <c r="V57" s="53">
        <f t="shared" si="59"/>
        <v>0</v>
      </c>
      <c r="W57" s="54" t="str">
        <f>IF(ISNA(VLOOKUP($B57,'Race 10'!$A$5:$I$35,8,FALSE)),"DNC",VLOOKUP($B57,'Race 10'!$A$5:$I$35,8,FALSE))</f>
        <v>DNC</v>
      </c>
      <c r="X57" s="53">
        <f t="shared" si="60"/>
        <v>0</v>
      </c>
      <c r="Y57" s="55">
        <f t="shared" si="61"/>
        <v>0</v>
      </c>
      <c r="Z57" s="56">
        <f t="shared" si="62"/>
        <v>0</v>
      </c>
      <c r="AA57" s="57">
        <f t="shared" si="63"/>
        <v>23</v>
      </c>
      <c r="AB57" s="37">
        <f t="shared" si="64"/>
        <v>0</v>
      </c>
      <c r="AC57" s="37">
        <f t="shared" si="65"/>
        <v>0</v>
      </c>
      <c r="AD57" s="37">
        <f t="shared" si="66"/>
        <v>0</v>
      </c>
      <c r="AE57" s="37">
        <f t="shared" si="67"/>
        <v>0</v>
      </c>
      <c r="AF57" s="37">
        <f t="shared" si="68"/>
        <v>0</v>
      </c>
      <c r="AG57" s="37">
        <f t="shared" si="69"/>
        <v>0</v>
      </c>
      <c r="AH57" s="37">
        <f t="shared" si="70"/>
        <v>0</v>
      </c>
      <c r="AI57" s="37">
        <f t="shared" si="71"/>
        <v>0</v>
      </c>
      <c r="AJ57" s="37">
        <f t="shared" si="72"/>
        <v>0</v>
      </c>
      <c r="AK57" s="37">
        <f t="shared" si="73"/>
        <v>0</v>
      </c>
      <c r="AL57" s="37">
        <f t="shared" si="74"/>
        <v>0</v>
      </c>
    </row>
    <row r="58" spans="1:38" customFormat="1" ht="12.75" customHeight="1">
      <c r="A58">
        <f t="shared" si="50"/>
        <v>1</v>
      </c>
      <c r="B58" s="68">
        <v>39</v>
      </c>
      <c r="C58" s="68" t="str">
        <f>VLOOKUP($B58,[1]Sheet1!$A$3:$D$82,2,FALSE)</f>
        <v>Windbag II</v>
      </c>
      <c r="D58" s="68" t="s">
        <v>48</v>
      </c>
      <c r="E58" s="54">
        <f>IF(ISNA(VLOOKUP($B58,'Race 1'!$A$4:$I$24,8,FALSE)),"DNC",VLOOKUP(B58,'Race 1'!$A$4:$I$24,8,FALSE))</f>
        <v>13</v>
      </c>
      <c r="F58" s="53">
        <f t="shared" si="51"/>
        <v>25</v>
      </c>
      <c r="G58" s="54" t="str">
        <f>IF(ISNA(VLOOKUP($B58,'Race 2'!$A$4:$I$22,8,FALSE)),"DNC",VLOOKUP($B58,'Race 2'!$A$4:$I$22,8,FALSE))</f>
        <v>DNF</v>
      </c>
      <c r="H58" s="53">
        <f t="shared" si="52"/>
        <v>23.529411764705884</v>
      </c>
      <c r="I58" s="54" t="str">
        <f>IF(ISNA(VLOOKUP($B58,'Race 3'!$A$4:$I$29,8,FALSE)),"DNC",VLOOKUP($B58,'Race 3'!$A$4:$I$29,8,FALSE))</f>
        <v>DNC</v>
      </c>
      <c r="J58" s="53">
        <f t="shared" si="53"/>
        <v>0</v>
      </c>
      <c r="K58" s="54" t="str">
        <f>IF(ISNA(VLOOKUP($B58,'Race 4'!$A$4:$I$35,8,FALSE)),"DNC",VLOOKUP($B58,'Race 4'!$A$4:$I$35,8,FALSE))</f>
        <v>DNC</v>
      </c>
      <c r="L58" s="53">
        <f t="shared" si="54"/>
        <v>0</v>
      </c>
      <c r="M58" s="54">
        <f>IF(ISNA(VLOOKUP($B58,'Race 5'!$A$4:$I$27,8,FALSE)),"DNC",VLOOKUP($B58,'Race 5'!$A$4:$I$27,8,FALSE))</f>
        <v>15</v>
      </c>
      <c r="N58" s="53">
        <f t="shared" si="55"/>
        <v>22.222222222222221</v>
      </c>
      <c r="O58" s="54">
        <f>IF(ISNA(VLOOKUP($B58,'Race 6'!$A$4:$I$35,8,FALSE)),"DNC",VLOOKUP($B58,'Race 6'!$A$4:$I$35,8,FALSE))</f>
        <v>14</v>
      </c>
      <c r="P58" s="53">
        <f t="shared" si="56"/>
        <v>23.529411764705884</v>
      </c>
      <c r="Q58" s="54">
        <f>IF(ISNA(VLOOKUP($B58,'Race 7'!$A$4:$I$28,8,FALSE)),"DNC",VLOOKUP($B58,'Race 7'!$A$4:$I$28,8,FALSE))</f>
        <v>13</v>
      </c>
      <c r="R58" s="53">
        <f t="shared" si="57"/>
        <v>25</v>
      </c>
      <c r="S58" s="54" t="str">
        <f>IF(ISNA(VLOOKUP($B58,'Race 8'!$A$4:$I$35,8,FALSE)),"DNC",VLOOKUP($B58,'Race 8'!$A$4:$I$35,8,FALSE))</f>
        <v>DNC</v>
      </c>
      <c r="T58" s="53">
        <f t="shared" si="58"/>
        <v>0</v>
      </c>
      <c r="U58" s="54" t="str">
        <f>IF(ISNA(VLOOKUP($B58,'Race 9'!$A$4:$I$34,8,FALSE)),"DNC",VLOOKUP($B58,'Race 9'!$A$4:$I$34,8,FALSE))</f>
        <v>DNC</v>
      </c>
      <c r="V58" s="53">
        <f t="shared" si="59"/>
        <v>0</v>
      </c>
      <c r="W58" s="54" t="str">
        <f>IF(ISNA(VLOOKUP($B58,'Race 10'!$A$5:$I$35,8,FALSE)),"DNC",VLOOKUP($B58,'Race 10'!$A$5:$I$35,8,FALSE))</f>
        <v>DNC</v>
      </c>
      <c r="X58" s="53">
        <f t="shared" si="60"/>
        <v>0</v>
      </c>
      <c r="Y58" s="55">
        <f t="shared" si="61"/>
        <v>119.281045751634</v>
      </c>
      <c r="Z58" s="56">
        <f t="shared" si="62"/>
        <v>119.281045751634</v>
      </c>
      <c r="AA58" s="57">
        <f t="shared" si="63"/>
        <v>18</v>
      </c>
      <c r="AB58" s="37">
        <f t="shared" si="64"/>
        <v>0</v>
      </c>
      <c r="AC58" s="37">
        <f t="shared" si="65"/>
        <v>25</v>
      </c>
      <c r="AD58" s="37">
        <f t="shared" si="66"/>
        <v>23.529411764705884</v>
      </c>
      <c r="AE58" s="37">
        <f t="shared" si="67"/>
        <v>0</v>
      </c>
      <c r="AF58" s="37">
        <f t="shared" si="68"/>
        <v>0</v>
      </c>
      <c r="AG58" s="37">
        <f t="shared" si="69"/>
        <v>22.222222222222221</v>
      </c>
      <c r="AH58" s="37">
        <f t="shared" si="70"/>
        <v>23.529411764705884</v>
      </c>
      <c r="AI58" s="37">
        <f t="shared" si="71"/>
        <v>25</v>
      </c>
      <c r="AJ58" s="37">
        <f t="shared" si="72"/>
        <v>0</v>
      </c>
      <c r="AK58" s="37">
        <f t="shared" si="73"/>
        <v>0</v>
      </c>
      <c r="AL58" s="37">
        <f t="shared" si="74"/>
        <v>0</v>
      </c>
    </row>
    <row r="59" spans="1:38" customFormat="1" ht="12.75" hidden="1" customHeight="1">
      <c r="A59">
        <f t="shared" si="50"/>
        <v>0</v>
      </c>
      <c r="B59" s="68">
        <v>323</v>
      </c>
      <c r="C59" s="68" t="str">
        <f>VLOOKUP($B59,[1]Sheet1!$A$3:$D$82,2,FALSE)</f>
        <v>Exception</v>
      </c>
      <c r="D59" s="68" t="str">
        <f>VLOOKUP($B59,[1]Sheet1!$A$3:$D$82,3,FALSE)</f>
        <v>R Wenham</v>
      </c>
      <c r="E59" s="54" t="str">
        <f>IF(ISNA(VLOOKUP($B59,'Race 1'!$A$4:$I$24,8,FALSE)),"DNC",VLOOKUP(B59,'Race 1'!$A$4:$I$24,8,FALSE))</f>
        <v>DNC</v>
      </c>
      <c r="F59" s="53">
        <f t="shared" si="51"/>
        <v>0</v>
      </c>
      <c r="G59" s="54" t="str">
        <f>IF(ISNA(VLOOKUP($B59,'Race 2'!$A$4:$I$22,8,FALSE)),"DNC",VLOOKUP($B59,'Race 2'!$A$4:$I$22,8,FALSE))</f>
        <v>DNC</v>
      </c>
      <c r="H59" s="53">
        <f t="shared" si="52"/>
        <v>0</v>
      </c>
      <c r="I59" s="54" t="str">
        <f>IF(ISNA(VLOOKUP($B59,'Race 3'!$A$4:$I$29,8,FALSE)),"DNC",VLOOKUP($B59,'Race 3'!$A$4:$I$29,8,FALSE))</f>
        <v>DNC</v>
      </c>
      <c r="J59" s="53">
        <f t="shared" si="53"/>
        <v>0</v>
      </c>
      <c r="K59" s="54" t="str">
        <f>IF(ISNA(VLOOKUP($B59,'Race 4'!$A$4:$I$35,8,FALSE)),"DNC",VLOOKUP($B59,'Race 4'!$A$4:$I$35,8,FALSE))</f>
        <v>DNC</v>
      </c>
      <c r="L59" s="53">
        <f t="shared" si="54"/>
        <v>0</v>
      </c>
      <c r="M59" s="54" t="str">
        <f>IF(ISNA(VLOOKUP($B59,'Race 5'!$A$4:$I$27,8,FALSE)),"DNC",VLOOKUP($B59,'Race 5'!$A$4:$I$27,8,FALSE))</f>
        <v>DNC</v>
      </c>
      <c r="N59" s="53">
        <f t="shared" si="55"/>
        <v>0</v>
      </c>
      <c r="O59" s="54" t="str">
        <f>IF(ISNA(VLOOKUP($B59,'Race 6'!$A$4:$I$35,8,FALSE)),"DNC",VLOOKUP($B59,'Race 6'!$A$4:$I$35,8,FALSE))</f>
        <v>DNC</v>
      </c>
      <c r="P59" s="53">
        <f t="shared" si="56"/>
        <v>0</v>
      </c>
      <c r="Q59" s="54" t="str">
        <f>IF(ISNA(VLOOKUP($B59,'Race 7'!$A$4:$I$28,8,FALSE)),"DNC",VLOOKUP($B59,'Race 7'!$A$4:$I$28,8,FALSE))</f>
        <v>DNC</v>
      </c>
      <c r="R59" s="53">
        <f t="shared" si="57"/>
        <v>0</v>
      </c>
      <c r="S59" s="54" t="str">
        <f>IF(ISNA(VLOOKUP($B59,'Race 8'!$A$4:$I$35,8,FALSE)),"DNC",VLOOKUP($B59,'Race 8'!$A$4:$I$35,8,FALSE))</f>
        <v>DNC</v>
      </c>
      <c r="T59" s="53">
        <f t="shared" si="58"/>
        <v>0</v>
      </c>
      <c r="U59" s="54" t="str">
        <f>IF(ISNA(VLOOKUP($B59,'Race 9'!$A$4:$I$34,8,FALSE)),"DNC",VLOOKUP($B59,'Race 9'!$A$4:$I$34,8,FALSE))</f>
        <v>DNC</v>
      </c>
      <c r="V59" s="53">
        <f t="shared" si="59"/>
        <v>0</v>
      </c>
      <c r="W59" s="54" t="str">
        <f>IF(ISNA(VLOOKUP($B59,'Race 10'!$A$5:$I$35,8,FALSE)),"DNC",VLOOKUP($B59,'Race 10'!$A$5:$I$35,8,FALSE))</f>
        <v>DNC</v>
      </c>
      <c r="X59" s="53">
        <f t="shared" si="60"/>
        <v>0</v>
      </c>
      <c r="Y59" s="55">
        <f t="shared" si="61"/>
        <v>0</v>
      </c>
      <c r="Z59" s="56">
        <f t="shared" si="62"/>
        <v>0</v>
      </c>
      <c r="AA59" s="57">
        <f t="shared" si="63"/>
        <v>23</v>
      </c>
      <c r="AB59" s="37">
        <f t="shared" si="64"/>
        <v>0</v>
      </c>
      <c r="AC59" s="37">
        <f t="shared" si="65"/>
        <v>0</v>
      </c>
      <c r="AD59" s="37">
        <f t="shared" si="66"/>
        <v>0</v>
      </c>
      <c r="AE59" s="37">
        <f t="shared" si="67"/>
        <v>0</v>
      </c>
      <c r="AF59" s="37">
        <f t="shared" si="68"/>
        <v>0</v>
      </c>
      <c r="AG59" s="37">
        <f t="shared" si="69"/>
        <v>0</v>
      </c>
      <c r="AH59" s="37">
        <f t="shared" si="70"/>
        <v>0</v>
      </c>
      <c r="AI59" s="37">
        <f t="shared" si="71"/>
        <v>0</v>
      </c>
      <c r="AJ59" s="37">
        <f t="shared" si="72"/>
        <v>0</v>
      </c>
      <c r="AK59" s="37">
        <f t="shared" si="73"/>
        <v>0</v>
      </c>
      <c r="AL59" s="37">
        <f t="shared" si="74"/>
        <v>0</v>
      </c>
    </row>
    <row r="60" spans="1:38" ht="12.75" customHeight="1">
      <c r="A60">
        <f t="shared" si="50"/>
        <v>1</v>
      </c>
      <c r="B60" s="68">
        <v>147</v>
      </c>
      <c r="C60" s="68" t="str">
        <f>VLOOKUP($B60,[1]Sheet1!$A$3:$D$82,2,FALSE)</f>
        <v>Zero</v>
      </c>
      <c r="D60" s="68" t="str">
        <f>VLOOKUP($B60,[1]Sheet1!$A$3:$D$82,3,FALSE)</f>
        <v>A Aitken</v>
      </c>
      <c r="E60" s="54" t="str">
        <f>IF(ISNA(VLOOKUP($B60,'Race 1'!$A$4:$I$24,8,FALSE)),"DNC",VLOOKUP(B60,'Race 1'!$A$4:$I$24,8,FALSE))</f>
        <v>DNC</v>
      </c>
      <c r="F60" s="53">
        <f t="shared" si="51"/>
        <v>0</v>
      </c>
      <c r="G60" s="54" t="str">
        <f>IF(ISNA(VLOOKUP($B60,'Race 2'!$A$4:$I$22,8,FALSE)),"DNC",VLOOKUP($B60,'Race 2'!$A$4:$I$22,8,FALSE))</f>
        <v>DNC</v>
      </c>
      <c r="H60" s="53">
        <f t="shared" si="52"/>
        <v>0</v>
      </c>
      <c r="I60" s="54">
        <f>IF(ISNA(VLOOKUP($B60,'Race 3'!$A$4:$I$29,8,FALSE)),"DNC",VLOOKUP($B60,'Race 3'!$A$4:$I$29,8,FALSE))</f>
        <v>8</v>
      </c>
      <c r="J60" s="53">
        <f t="shared" si="53"/>
        <v>36.363636363636367</v>
      </c>
      <c r="K60" s="54">
        <f>IF(ISNA(VLOOKUP($B60,'Race 4'!$A$4:$I$35,8,FALSE)),"DNC",VLOOKUP($B60,'Race 4'!$A$4:$I$35,8,FALSE))</f>
        <v>10</v>
      </c>
      <c r="L60" s="53">
        <f t="shared" si="54"/>
        <v>30.76923076923077</v>
      </c>
      <c r="M60" s="54">
        <f>IF(ISNA(VLOOKUP($B60,'Race 5'!$A$4:$I$27,8,FALSE)),"DNC",VLOOKUP($B60,'Race 5'!$A$4:$I$27,8,FALSE))</f>
        <v>13</v>
      </c>
      <c r="N60" s="53">
        <f t="shared" si="55"/>
        <v>25</v>
      </c>
      <c r="O60" s="54">
        <f>IF(ISNA(VLOOKUP($B60,'Race 6'!$A$4:$I$35,8,FALSE)),"DNC",VLOOKUP($B60,'Race 6'!$A$4:$I$35,8,FALSE))</f>
        <v>16</v>
      </c>
      <c r="P60" s="53">
        <f t="shared" si="56"/>
        <v>21.05263157894737</v>
      </c>
      <c r="Q60" s="54" t="str">
        <f>IF(ISNA(VLOOKUP($B60,'Race 7'!$A$4:$I$28,8,FALSE)),"DNC",VLOOKUP($B60,'Race 7'!$A$4:$I$28,8,FALSE))</f>
        <v>DNC</v>
      </c>
      <c r="R60" s="53">
        <f t="shared" si="57"/>
        <v>0</v>
      </c>
      <c r="S60" s="54" t="str">
        <f>IF(ISNA(VLOOKUP($B60,'Race 8'!$A$4:$I$35,8,FALSE)),"DNC",VLOOKUP($B60,'Race 8'!$A$4:$I$35,8,FALSE))</f>
        <v>DNC</v>
      </c>
      <c r="T60" s="53">
        <f t="shared" si="58"/>
        <v>0</v>
      </c>
      <c r="U60" s="54" t="str">
        <f>IF(ISNA(VLOOKUP($B60,'Race 9'!$A$4:$I$34,8,FALSE)),"DNC",VLOOKUP($B60,'Race 9'!$A$4:$I$34,8,FALSE))</f>
        <v>DNC</v>
      </c>
      <c r="V60" s="53">
        <f t="shared" si="59"/>
        <v>0</v>
      </c>
      <c r="W60" s="54" t="str">
        <f>IF(ISNA(VLOOKUP($B60,'Race 10'!$A$5:$I$35,8,FALSE)),"DNC",VLOOKUP($B60,'Race 10'!$A$5:$I$35,8,FALSE))</f>
        <v>DNC</v>
      </c>
      <c r="X60" s="53">
        <f t="shared" si="60"/>
        <v>0</v>
      </c>
      <c r="Y60" s="55">
        <f t="shared" si="61"/>
        <v>113.18549871181452</v>
      </c>
      <c r="Z60" s="56">
        <f t="shared" si="62"/>
        <v>113.18549871181452</v>
      </c>
      <c r="AA60" s="57">
        <f t="shared" si="63"/>
        <v>19</v>
      </c>
      <c r="AB60" s="37">
        <f t="shared" si="64"/>
        <v>0</v>
      </c>
      <c r="AC60" s="37">
        <f t="shared" si="65"/>
        <v>0</v>
      </c>
      <c r="AD60" s="37">
        <f t="shared" si="66"/>
        <v>0</v>
      </c>
      <c r="AE60" s="37">
        <f t="shared" si="67"/>
        <v>36.363636363636367</v>
      </c>
      <c r="AF60" s="37">
        <f t="shared" si="68"/>
        <v>30.76923076923077</v>
      </c>
      <c r="AG60" s="37">
        <f t="shared" si="69"/>
        <v>25</v>
      </c>
      <c r="AH60" s="37">
        <f t="shared" si="70"/>
        <v>21.05263157894737</v>
      </c>
      <c r="AI60" s="37">
        <f t="shared" si="71"/>
        <v>0</v>
      </c>
      <c r="AJ60" s="37">
        <f t="shared" si="72"/>
        <v>0</v>
      </c>
      <c r="AK60" s="37">
        <f t="shared" si="73"/>
        <v>0</v>
      </c>
      <c r="AL60" s="37">
        <f t="shared" si="74"/>
        <v>0</v>
      </c>
    </row>
    <row r="61" spans="1:38" customFormat="1" ht="12.75" hidden="1" customHeight="1">
      <c r="A61">
        <f t="shared" si="50"/>
        <v>0</v>
      </c>
      <c r="B61" s="68">
        <v>326</v>
      </c>
      <c r="C61" s="68" t="str">
        <f>VLOOKUP($B61,[1]Sheet1!$A$3:$D$82,2,FALSE)</f>
        <v>Tracker</v>
      </c>
      <c r="D61" s="68" t="str">
        <f>VLOOKUP($B61,[1]Sheet1!$A$3:$D$82,3,FALSE)</f>
        <v>T Park</v>
      </c>
      <c r="E61" s="54" t="str">
        <f>IF(ISNA(VLOOKUP($B61,'Race 1'!$A$4:$I$24,8,FALSE)),"DNC",VLOOKUP(B61,'Race 1'!$A$4:$I$24,8,FALSE))</f>
        <v>DNC</v>
      </c>
      <c r="F61" s="53">
        <f t="shared" si="51"/>
        <v>0</v>
      </c>
      <c r="G61" s="54" t="str">
        <f>IF(ISNA(VLOOKUP($B61,'Race 2'!$A$4:$I$22,8,FALSE)),"DNC",VLOOKUP($B61,'Race 2'!$A$4:$I$22,8,FALSE))</f>
        <v>DNC</v>
      </c>
      <c r="H61" s="53">
        <f t="shared" si="52"/>
        <v>0</v>
      </c>
      <c r="I61" s="54" t="str">
        <f>IF(ISNA(VLOOKUP($B61,'Race 3'!$A$4:$I$29,8,FALSE)),"DNC",VLOOKUP($B61,'Race 3'!$A$4:$I$29,8,FALSE))</f>
        <v>DNC</v>
      </c>
      <c r="J61" s="53">
        <f t="shared" si="53"/>
        <v>0</v>
      </c>
      <c r="K61" s="54" t="str">
        <f>IF(ISNA(VLOOKUP($B61,'Race 4'!$A$4:$I$35,8,FALSE)),"DNC",VLOOKUP($B61,'Race 4'!$A$4:$I$35,8,FALSE))</f>
        <v>DNC</v>
      </c>
      <c r="L61" s="53">
        <f t="shared" si="54"/>
        <v>0</v>
      </c>
      <c r="M61" s="54" t="str">
        <f>IF(ISNA(VLOOKUP($B61,'Race 5'!$A$4:$I$27,8,FALSE)),"DNC",VLOOKUP($B61,'Race 5'!$A$4:$I$27,8,FALSE))</f>
        <v>DNC</v>
      </c>
      <c r="N61" s="53">
        <f t="shared" si="55"/>
        <v>0</v>
      </c>
      <c r="O61" s="54" t="str">
        <f>IF(ISNA(VLOOKUP($B61,'Race 6'!$A$4:$I$35,8,FALSE)),"DNC",VLOOKUP($B61,'Race 6'!$A$4:$I$35,8,FALSE))</f>
        <v>DNC</v>
      </c>
      <c r="P61" s="53">
        <f t="shared" si="56"/>
        <v>0</v>
      </c>
      <c r="Q61" s="54" t="str">
        <f>IF(ISNA(VLOOKUP($B61,'Race 7'!$A$4:$I$28,8,FALSE)),"DNC",VLOOKUP($B61,'Race 7'!$A$4:$I$28,8,FALSE))</f>
        <v>DNC</v>
      </c>
      <c r="R61" s="53">
        <f t="shared" si="57"/>
        <v>0</v>
      </c>
      <c r="S61" s="54" t="str">
        <f>IF(ISNA(VLOOKUP($B61,'Race 8'!$A$4:$I$35,8,FALSE)),"DNC",VLOOKUP($B61,'Race 8'!$A$4:$I$35,8,FALSE))</f>
        <v>DNC</v>
      </c>
      <c r="T61" s="53">
        <f t="shared" si="58"/>
        <v>0</v>
      </c>
      <c r="U61" s="54" t="str">
        <f>IF(ISNA(VLOOKUP($B61,'Race 9'!$A$4:$I$34,8,FALSE)),"DNC",VLOOKUP($B61,'Race 9'!$A$4:$I$34,8,FALSE))</f>
        <v>DNC</v>
      </c>
      <c r="V61" s="53">
        <f t="shared" si="59"/>
        <v>0</v>
      </c>
      <c r="W61" s="54" t="str">
        <f>IF(ISNA(VLOOKUP($B61,'Race 10'!$A$5:$I$35,8,FALSE)),"DNC",VLOOKUP($B61,'Race 10'!$A$5:$I$35,8,FALSE))</f>
        <v>DNC</v>
      </c>
      <c r="X61" s="53">
        <f t="shared" si="60"/>
        <v>0</v>
      </c>
      <c r="Y61" s="55">
        <f t="shared" si="61"/>
        <v>0</v>
      </c>
      <c r="Z61" s="56">
        <f t="shared" si="62"/>
        <v>0</v>
      </c>
      <c r="AA61" s="57">
        <f t="shared" si="63"/>
        <v>23</v>
      </c>
      <c r="AB61" s="37">
        <f t="shared" si="64"/>
        <v>0</v>
      </c>
      <c r="AC61" s="37">
        <f t="shared" si="65"/>
        <v>0</v>
      </c>
      <c r="AD61" s="37">
        <f t="shared" si="66"/>
        <v>0</v>
      </c>
      <c r="AE61" s="37">
        <f t="shared" si="67"/>
        <v>0</v>
      </c>
      <c r="AF61" s="37">
        <f t="shared" si="68"/>
        <v>0</v>
      </c>
      <c r="AG61" s="37">
        <f t="shared" si="69"/>
        <v>0</v>
      </c>
      <c r="AH61" s="37">
        <f t="shared" si="70"/>
        <v>0</v>
      </c>
      <c r="AI61" s="37">
        <f t="shared" si="71"/>
        <v>0</v>
      </c>
      <c r="AJ61" s="37">
        <f t="shared" si="72"/>
        <v>0</v>
      </c>
      <c r="AK61" s="37">
        <f t="shared" si="73"/>
        <v>0</v>
      </c>
      <c r="AL61" s="37">
        <f t="shared" si="74"/>
        <v>0</v>
      </c>
    </row>
    <row r="62" spans="1:38" customFormat="1" ht="14" hidden="1" customHeight="1">
      <c r="A62">
        <f t="shared" si="50"/>
        <v>0</v>
      </c>
      <c r="B62" s="68">
        <v>327</v>
      </c>
      <c r="C62" s="68" t="str">
        <f>VLOOKUP($B62,[1]Sheet1!$A$3:$D$82,2,FALSE)</f>
        <v>Saucy Susan</v>
      </c>
      <c r="D62" s="68" t="str">
        <f>VLOOKUP($B62,[1]Sheet1!$A$3:$D$82,3,FALSE)</f>
        <v>K Dawson</v>
      </c>
      <c r="E62" s="54" t="str">
        <f>IF(ISNA(VLOOKUP($B62,'Race 1'!$A$4:$I$24,8,FALSE)),"DNC",VLOOKUP(B62,'Race 1'!$A$4:$I$24,8,FALSE))</f>
        <v>DNC</v>
      </c>
      <c r="F62" s="53">
        <f t="shared" si="51"/>
        <v>0</v>
      </c>
      <c r="G62" s="54" t="str">
        <f>IF(ISNA(VLOOKUP($B62,'Race 2'!$A$4:$I$22,8,FALSE)),"DNC",VLOOKUP($B62,'Race 2'!$A$4:$I$22,8,FALSE))</f>
        <v>DNC</v>
      </c>
      <c r="H62" s="53">
        <f t="shared" si="52"/>
        <v>0</v>
      </c>
      <c r="I62" s="54" t="str">
        <f>IF(ISNA(VLOOKUP($B62,'Race 3'!$A$4:$I$29,8,FALSE)),"DNC",VLOOKUP($B62,'Race 3'!$A$4:$I$29,8,FALSE))</f>
        <v>DNC</v>
      </c>
      <c r="J62" s="53">
        <f t="shared" si="53"/>
        <v>0</v>
      </c>
      <c r="K62" s="54" t="str">
        <f>IF(ISNA(VLOOKUP($B62,'Race 4'!$A$4:$I$35,8,FALSE)),"DNC",VLOOKUP($B62,'Race 4'!$A$4:$I$35,8,FALSE))</f>
        <v>DNC</v>
      </c>
      <c r="L62" s="53">
        <f t="shared" si="54"/>
        <v>0</v>
      </c>
      <c r="M62" s="54" t="str">
        <f>IF(ISNA(VLOOKUP($B62,'Race 5'!$A$4:$I$27,8,FALSE)),"DNC",VLOOKUP($B62,'Race 5'!$A$4:$I$27,8,FALSE))</f>
        <v>DNC</v>
      </c>
      <c r="N62" s="53">
        <f t="shared" si="55"/>
        <v>0</v>
      </c>
      <c r="O62" s="54" t="str">
        <f>IF(ISNA(VLOOKUP($B62,'Race 6'!$A$4:$I$35,8,FALSE)),"DNC",VLOOKUP($B62,'Race 6'!$A$4:$I$35,8,FALSE))</f>
        <v>DNC</v>
      </c>
      <c r="P62" s="53">
        <f t="shared" si="56"/>
        <v>0</v>
      </c>
      <c r="Q62" s="54" t="str">
        <f>IF(ISNA(VLOOKUP($B62,'Race 7'!$A$4:$I$28,8,FALSE)),"DNC",VLOOKUP($B62,'Race 7'!$A$4:$I$28,8,FALSE))</f>
        <v>DNC</v>
      </c>
      <c r="R62" s="53">
        <f t="shared" si="57"/>
        <v>0</v>
      </c>
      <c r="S62" s="54" t="str">
        <f>IF(ISNA(VLOOKUP($B62,'Race 8'!$A$4:$I$35,8,FALSE)),"DNC",VLOOKUP($B62,'Race 8'!$A$4:$I$35,8,FALSE))</f>
        <v>DNC</v>
      </c>
      <c r="T62" s="53">
        <f t="shared" si="58"/>
        <v>0</v>
      </c>
      <c r="U62" s="54" t="str">
        <f>IF(ISNA(VLOOKUP($B62,'Race 9'!$A$4:$I$34,8,FALSE)),"DNC",VLOOKUP($B62,'Race 9'!$A$4:$I$34,8,FALSE))</f>
        <v>DNC</v>
      </c>
      <c r="V62" s="53">
        <f t="shared" si="59"/>
        <v>0</v>
      </c>
      <c r="W62" s="54" t="str">
        <f>IF(ISNA(VLOOKUP($B62,'Race 10'!$A$5:$I$35,8,FALSE)),"DNC",VLOOKUP($B62,'Race 10'!$A$5:$I$35,8,FALSE))</f>
        <v>DNC</v>
      </c>
      <c r="X62" s="53">
        <f t="shared" si="60"/>
        <v>0</v>
      </c>
      <c r="Y62" s="55">
        <f t="shared" si="61"/>
        <v>0</v>
      </c>
      <c r="Z62" s="56">
        <f t="shared" si="62"/>
        <v>0</v>
      </c>
      <c r="AA62" s="57">
        <f t="shared" si="63"/>
        <v>23</v>
      </c>
      <c r="AB62" s="37">
        <f t="shared" si="64"/>
        <v>0</v>
      </c>
      <c r="AC62" s="37">
        <f t="shared" si="65"/>
        <v>0</v>
      </c>
      <c r="AD62" s="37">
        <f t="shared" si="66"/>
        <v>0</v>
      </c>
      <c r="AE62" s="37">
        <f t="shared" si="67"/>
        <v>0</v>
      </c>
      <c r="AF62" s="37">
        <f t="shared" si="68"/>
        <v>0</v>
      </c>
      <c r="AG62" s="37">
        <f t="shared" si="69"/>
        <v>0</v>
      </c>
      <c r="AH62" s="37">
        <f t="shared" si="70"/>
        <v>0</v>
      </c>
      <c r="AI62" s="37">
        <f t="shared" si="71"/>
        <v>0</v>
      </c>
      <c r="AJ62" s="37">
        <f t="shared" si="72"/>
        <v>0</v>
      </c>
      <c r="AK62" s="37">
        <f t="shared" si="73"/>
        <v>0</v>
      </c>
      <c r="AL62" s="37">
        <f t="shared" si="74"/>
        <v>0</v>
      </c>
    </row>
    <row r="63" spans="1:38" customFormat="1" ht="12.75" customHeight="1">
      <c r="A63">
        <f t="shared" si="50"/>
        <v>1</v>
      </c>
      <c r="B63" s="68">
        <v>85</v>
      </c>
      <c r="C63" s="68" t="str">
        <f>VLOOKUP($B63,[1]Sheet1!$A$3:$D$82,2,FALSE)</f>
        <v>Gamble</v>
      </c>
      <c r="D63" s="68" t="str">
        <f>VLOOKUP($B63,[1]Sheet1!$A$3:$D$82,3,FALSE)</f>
        <v>R Wenham</v>
      </c>
      <c r="E63" s="54" t="str">
        <f>IF(ISNA(VLOOKUP($B63,'Race 1'!$A$4:$I$24,8,FALSE)),"DNC",VLOOKUP(B63,'Race 1'!$A$4:$I$24,8,FALSE))</f>
        <v>DNC</v>
      </c>
      <c r="F63" s="53">
        <f t="shared" si="51"/>
        <v>0</v>
      </c>
      <c r="G63" s="54" t="str">
        <f>IF(ISNA(VLOOKUP($B63,'Race 2'!$A$4:$I$22,8,FALSE)),"DNC",VLOOKUP($B63,'Race 2'!$A$4:$I$22,8,FALSE))</f>
        <v>DNC</v>
      </c>
      <c r="H63" s="53">
        <f t="shared" si="52"/>
        <v>0</v>
      </c>
      <c r="I63" s="54">
        <f>IF(ISNA(VLOOKUP($B63,'Race 3'!$A$4:$I$29,8,FALSE)),"DNC",VLOOKUP($B63,'Race 3'!$A$4:$I$29,8,FALSE))</f>
        <v>12</v>
      </c>
      <c r="J63" s="53">
        <f t="shared" si="53"/>
        <v>26.666666666666668</v>
      </c>
      <c r="K63" s="54">
        <f>IF(ISNA(VLOOKUP($B63,'Race 4'!$A$4:$I$35,8,FALSE)),"DNC",VLOOKUP($B63,'Race 4'!$A$4:$I$35,8,FALSE))</f>
        <v>7</v>
      </c>
      <c r="L63" s="53">
        <f t="shared" si="54"/>
        <v>40</v>
      </c>
      <c r="M63" s="54" t="str">
        <f>IF(ISNA(VLOOKUP($B63,'Race 5'!$A$4:$I$27,8,FALSE)),"DNC",VLOOKUP($B63,'Race 5'!$A$4:$I$27,8,FALSE))</f>
        <v>DNC</v>
      </c>
      <c r="N63" s="53">
        <f t="shared" si="55"/>
        <v>0</v>
      </c>
      <c r="O63" s="54" t="str">
        <f>IF(ISNA(VLOOKUP($B63,'Race 6'!$A$4:$I$35,8,FALSE)),"DNC",VLOOKUP($B63,'Race 6'!$A$4:$I$35,8,FALSE))</f>
        <v>DNC</v>
      </c>
      <c r="P63" s="53">
        <f t="shared" si="56"/>
        <v>0</v>
      </c>
      <c r="Q63" s="54" t="str">
        <f>IF(ISNA(VLOOKUP($B63,'Race 7'!$A$4:$I$28,8,FALSE)),"DNC",VLOOKUP($B63,'Race 7'!$A$4:$I$28,8,FALSE))</f>
        <v>DNC</v>
      </c>
      <c r="R63" s="53">
        <f t="shared" si="57"/>
        <v>0</v>
      </c>
      <c r="S63" s="54" t="str">
        <f>IF(ISNA(VLOOKUP($B63,'Race 8'!$A$4:$I$35,8,FALSE)),"DNC",VLOOKUP($B63,'Race 8'!$A$4:$I$35,8,FALSE))</f>
        <v>DNC</v>
      </c>
      <c r="T63" s="53">
        <f t="shared" si="58"/>
        <v>0</v>
      </c>
      <c r="U63" s="54" t="str">
        <f>IF(ISNA(VLOOKUP($B63,'Race 9'!$A$4:$I$34,8,FALSE)),"DNC",VLOOKUP($B63,'Race 9'!$A$4:$I$34,8,FALSE))</f>
        <v>DNC</v>
      </c>
      <c r="V63" s="53">
        <f t="shared" si="59"/>
        <v>0</v>
      </c>
      <c r="W63" s="54" t="str">
        <f>IF(ISNA(VLOOKUP($B63,'Race 10'!$A$5:$I$35,8,FALSE)),"DNC",VLOOKUP($B63,'Race 10'!$A$5:$I$35,8,FALSE))</f>
        <v>DNC</v>
      </c>
      <c r="X63" s="53">
        <f t="shared" si="60"/>
        <v>0</v>
      </c>
      <c r="Y63" s="55">
        <f t="shared" si="61"/>
        <v>66.666666666666671</v>
      </c>
      <c r="Z63" s="56">
        <f t="shared" si="62"/>
        <v>66.666666666666671</v>
      </c>
      <c r="AA63" s="57">
        <f t="shared" si="63"/>
        <v>20</v>
      </c>
      <c r="AB63" s="37">
        <f t="shared" si="64"/>
        <v>0</v>
      </c>
      <c r="AC63" s="37">
        <f t="shared" si="65"/>
        <v>0</v>
      </c>
      <c r="AD63" s="37">
        <f t="shared" si="66"/>
        <v>0</v>
      </c>
      <c r="AE63" s="37">
        <f t="shared" si="67"/>
        <v>26.666666666666668</v>
      </c>
      <c r="AF63" s="37">
        <f t="shared" si="68"/>
        <v>40</v>
      </c>
      <c r="AG63" s="37">
        <f t="shared" si="69"/>
        <v>0</v>
      </c>
      <c r="AH63" s="37">
        <f t="shared" si="70"/>
        <v>0</v>
      </c>
      <c r="AI63" s="37">
        <f t="shared" si="71"/>
        <v>0</v>
      </c>
      <c r="AJ63" s="37">
        <f t="shared" si="72"/>
        <v>0</v>
      </c>
      <c r="AK63" s="37">
        <f t="shared" si="73"/>
        <v>0</v>
      </c>
      <c r="AL63" s="37">
        <f t="shared" si="74"/>
        <v>0</v>
      </c>
    </row>
    <row r="64" spans="1:38" customFormat="1" ht="12.75" customHeight="1">
      <c r="A64">
        <f t="shared" si="50"/>
        <v>1</v>
      </c>
      <c r="B64" s="68">
        <v>141</v>
      </c>
      <c r="C64" s="68" t="str">
        <f>VLOOKUP($B64,[1]Sheet1!$A$3:$D$82,2,FALSE)</f>
        <v>Ripple</v>
      </c>
      <c r="D64" s="68" t="str">
        <f>VLOOKUP($B64,[1]Sheet1!$A$3:$D$82,3,FALSE)</f>
        <v>D McKellar</v>
      </c>
      <c r="E64" s="54">
        <f>IF(ISNA(VLOOKUP($B64,'Race 1'!$A$4:$I$24,8,FALSE)),"DNC",VLOOKUP(B64,'Race 1'!$A$4:$I$24,8,FALSE))</f>
        <v>8</v>
      </c>
      <c r="F64" s="53">
        <f t="shared" si="51"/>
        <v>36.363636363636367</v>
      </c>
      <c r="G64" s="54">
        <f>IF(ISNA(VLOOKUP($B64,'Race 2'!$A$4:$I$22,8,FALSE)),"DNC",VLOOKUP($B64,'Race 2'!$A$4:$I$22,8,FALSE))</f>
        <v>11</v>
      </c>
      <c r="H64" s="53">
        <f t="shared" si="52"/>
        <v>28.571428571428573</v>
      </c>
      <c r="I64" s="54" t="str">
        <f>IF(ISNA(VLOOKUP($B64,'Race 3'!$A$4:$I$29,8,FALSE)),"DNC",VLOOKUP($B64,'Race 3'!$A$4:$I$29,8,FALSE))</f>
        <v>DNC</v>
      </c>
      <c r="J64" s="53">
        <f t="shared" si="53"/>
        <v>0</v>
      </c>
      <c r="K64" s="54" t="str">
        <f>IF(ISNA(VLOOKUP($B64,'Race 4'!$A$4:$I$35,8,FALSE)),"DNC",VLOOKUP($B64,'Race 4'!$A$4:$I$35,8,FALSE))</f>
        <v>DNC</v>
      </c>
      <c r="L64" s="53">
        <f t="shared" si="54"/>
        <v>0</v>
      </c>
      <c r="M64" s="54" t="str">
        <f>IF(ISNA(VLOOKUP($B64,'Race 5'!$A$4:$I$27,8,FALSE)),"DNC",VLOOKUP($B64,'Race 5'!$A$4:$I$27,8,FALSE))</f>
        <v>DNC</v>
      </c>
      <c r="N64" s="53">
        <f t="shared" si="55"/>
        <v>0</v>
      </c>
      <c r="O64" s="54" t="str">
        <f>IF(ISNA(VLOOKUP($B64,'Race 6'!$A$4:$I$35,8,FALSE)),"DNC",VLOOKUP($B64,'Race 6'!$A$4:$I$35,8,FALSE))</f>
        <v>DNC</v>
      </c>
      <c r="P64" s="53">
        <f t="shared" si="56"/>
        <v>0</v>
      </c>
      <c r="Q64" s="54" t="str">
        <f>IF(ISNA(VLOOKUP($B64,'Race 7'!$A$4:$I$28,8,FALSE)),"DNC",VLOOKUP($B64,'Race 7'!$A$4:$I$28,8,FALSE))</f>
        <v>DNC</v>
      </c>
      <c r="R64" s="53">
        <f t="shared" si="57"/>
        <v>0</v>
      </c>
      <c r="S64" s="54" t="str">
        <f>IF(ISNA(VLOOKUP($B64,'Race 8'!$A$4:$I$35,8,FALSE)),"DNC",VLOOKUP($B64,'Race 8'!$A$4:$I$35,8,FALSE))</f>
        <v>DNC</v>
      </c>
      <c r="T64" s="53">
        <f t="shared" si="58"/>
        <v>0</v>
      </c>
      <c r="U64" s="54" t="str">
        <f>IF(ISNA(VLOOKUP($B64,'Race 9'!$A$4:$I$34,8,FALSE)),"DNC",VLOOKUP($B64,'Race 9'!$A$4:$I$34,8,FALSE))</f>
        <v>DNC</v>
      </c>
      <c r="V64" s="53">
        <f t="shared" si="59"/>
        <v>0</v>
      </c>
      <c r="W64" s="54" t="str">
        <f>IF(ISNA(VLOOKUP($B64,'Race 10'!$A$5:$I$35,8,FALSE)),"DNC",VLOOKUP($B64,'Race 10'!$A$5:$I$35,8,FALSE))</f>
        <v>DNC</v>
      </c>
      <c r="X64" s="53">
        <f t="shared" si="60"/>
        <v>0</v>
      </c>
      <c r="Y64" s="55">
        <f t="shared" si="61"/>
        <v>64.935064935064943</v>
      </c>
      <c r="Z64" s="56">
        <f t="shared" si="62"/>
        <v>64.935064935064943</v>
      </c>
      <c r="AA64" s="57">
        <f t="shared" si="63"/>
        <v>21</v>
      </c>
      <c r="AB64" s="37">
        <f t="shared" si="64"/>
        <v>0</v>
      </c>
      <c r="AC64" s="37">
        <f t="shared" si="65"/>
        <v>36.363636363636367</v>
      </c>
      <c r="AD64" s="37">
        <f t="shared" si="66"/>
        <v>28.571428571428573</v>
      </c>
      <c r="AE64" s="37">
        <f t="shared" si="67"/>
        <v>0</v>
      </c>
      <c r="AF64" s="37">
        <f t="shared" si="68"/>
        <v>0</v>
      </c>
      <c r="AG64" s="37">
        <f t="shared" si="69"/>
        <v>0</v>
      </c>
      <c r="AH64" s="37">
        <f t="shared" si="70"/>
        <v>0</v>
      </c>
      <c r="AI64" s="37">
        <f t="shared" si="71"/>
        <v>0</v>
      </c>
      <c r="AJ64" s="37">
        <f t="shared" si="72"/>
        <v>0</v>
      </c>
      <c r="AK64" s="37">
        <f t="shared" si="73"/>
        <v>0</v>
      </c>
      <c r="AL64" s="37">
        <f t="shared" si="74"/>
        <v>0</v>
      </c>
    </row>
    <row r="65" spans="1:38" customFormat="1" ht="12.75" customHeight="1">
      <c r="A65">
        <f t="shared" si="50"/>
        <v>1</v>
      </c>
      <c r="B65" s="68">
        <v>260</v>
      </c>
      <c r="C65" s="68" t="str">
        <f>VLOOKUP($B65,[1]Sheet1!$A$3:$D$82,2,FALSE)</f>
        <v>Mi Mistress</v>
      </c>
      <c r="D65" s="68" t="str">
        <f>VLOOKUP($B65,[1]Sheet1!$A$3:$D$82,3,FALSE)</f>
        <v>J Wilson</v>
      </c>
      <c r="E65" s="54" t="str">
        <f>IF(ISNA(VLOOKUP($B65,'Race 1'!$A$4:$I$24,8,FALSE)),"DNC",VLOOKUP(B65,'Race 1'!$A$4:$I$24,8,FALSE))</f>
        <v>DNC</v>
      </c>
      <c r="F65" s="53">
        <f t="shared" si="51"/>
        <v>0</v>
      </c>
      <c r="G65" s="54" t="str">
        <f>IF(ISNA(VLOOKUP($B65,'Race 2'!$A$4:$I$22,8,FALSE)),"DNC",VLOOKUP($B65,'Race 2'!$A$4:$I$22,8,FALSE))</f>
        <v>DNC</v>
      </c>
      <c r="H65" s="53">
        <f t="shared" si="52"/>
        <v>0</v>
      </c>
      <c r="I65" s="54" t="str">
        <f>IF(ISNA(VLOOKUP($B65,'Race 3'!$A$4:$I$29,8,FALSE)),"DNC",VLOOKUP($B65,'Race 3'!$A$4:$I$29,8,FALSE))</f>
        <v>DNC</v>
      </c>
      <c r="J65" s="53">
        <f t="shared" si="53"/>
        <v>0</v>
      </c>
      <c r="K65" s="54" t="str">
        <f>IF(ISNA(VLOOKUP($B65,'Race 4'!$A$4:$I$35,8,FALSE)),"DNC",VLOOKUP($B65,'Race 4'!$A$4:$I$35,8,FALSE))</f>
        <v>DNC</v>
      </c>
      <c r="L65" s="53">
        <f t="shared" si="54"/>
        <v>0</v>
      </c>
      <c r="M65" s="54">
        <f>IF(ISNA(VLOOKUP($B65,'Race 5'!$A$4:$I$27,8,FALSE)),"DNC",VLOOKUP($B65,'Race 5'!$A$4:$I$27,8,FALSE))</f>
        <v>17</v>
      </c>
      <c r="N65" s="53">
        <f t="shared" si="55"/>
        <v>20</v>
      </c>
      <c r="O65" s="54">
        <f>IF(ISNA(VLOOKUP($B65,'Race 6'!$A$4:$I$35,8,FALSE)),"DNC",VLOOKUP($B65,'Race 6'!$A$4:$I$35,8,FALSE))</f>
        <v>15</v>
      </c>
      <c r="P65" s="53">
        <f t="shared" si="56"/>
        <v>22.222222222222221</v>
      </c>
      <c r="Q65" s="54" t="str">
        <f>IF(ISNA(VLOOKUP($B65,'Race 7'!$A$4:$I$28,8,FALSE)),"DNC",VLOOKUP($B65,'Race 7'!$A$4:$I$28,8,FALSE))</f>
        <v>DNC</v>
      </c>
      <c r="R65" s="53">
        <f t="shared" si="57"/>
        <v>0</v>
      </c>
      <c r="S65" s="54" t="str">
        <f>IF(ISNA(VLOOKUP($B65,'Race 8'!$A$4:$I$35,8,FALSE)),"DNC",VLOOKUP($B65,'Race 8'!$A$4:$I$35,8,FALSE))</f>
        <v>DNC</v>
      </c>
      <c r="T65" s="53">
        <f t="shared" si="58"/>
        <v>0</v>
      </c>
      <c r="U65" s="54" t="str">
        <f>IF(ISNA(VLOOKUP($B65,'Race 9'!$A$4:$I$34,8,FALSE)),"DNC",VLOOKUP($B65,'Race 9'!$A$4:$I$34,8,FALSE))</f>
        <v>DNC</v>
      </c>
      <c r="V65" s="53">
        <f t="shared" si="59"/>
        <v>0</v>
      </c>
      <c r="W65" s="54" t="str">
        <f>IF(ISNA(VLOOKUP($B65,'Race 10'!$A$5:$I$35,8,FALSE)),"DNC",VLOOKUP($B65,'Race 10'!$A$5:$I$35,8,FALSE))</f>
        <v>DNC</v>
      </c>
      <c r="X65" s="53">
        <f t="shared" si="60"/>
        <v>0</v>
      </c>
      <c r="Y65" s="55">
        <f t="shared" si="61"/>
        <v>42.222222222222221</v>
      </c>
      <c r="Z65" s="56">
        <f t="shared" si="62"/>
        <v>42.222222222222221</v>
      </c>
      <c r="AA65" s="57">
        <f t="shared" si="63"/>
        <v>22</v>
      </c>
      <c r="AB65" s="37">
        <f t="shared" si="64"/>
        <v>0</v>
      </c>
      <c r="AC65" s="37">
        <f t="shared" si="65"/>
        <v>0</v>
      </c>
      <c r="AD65" s="37">
        <f t="shared" si="66"/>
        <v>0</v>
      </c>
      <c r="AE65" s="37">
        <f t="shared" si="67"/>
        <v>0</v>
      </c>
      <c r="AF65" s="37">
        <f t="shared" si="68"/>
        <v>0</v>
      </c>
      <c r="AG65" s="37">
        <f t="shared" si="69"/>
        <v>20</v>
      </c>
      <c r="AH65" s="37">
        <f t="shared" si="70"/>
        <v>22.222222222222221</v>
      </c>
      <c r="AI65" s="37">
        <f t="shared" si="71"/>
        <v>0</v>
      </c>
      <c r="AJ65" s="37">
        <f t="shared" si="72"/>
        <v>0</v>
      </c>
      <c r="AK65" s="37">
        <f t="shared" si="73"/>
        <v>0</v>
      </c>
      <c r="AL65" s="37">
        <f t="shared" si="74"/>
        <v>0</v>
      </c>
    </row>
    <row r="66" spans="1:38">
      <c r="A66">
        <v>1</v>
      </c>
      <c r="B66" s="5"/>
      <c r="C66" s="76"/>
      <c r="D66" s="76"/>
      <c r="E66" s="77"/>
      <c r="F66" s="78"/>
      <c r="G66" s="77"/>
      <c r="H66" s="78"/>
      <c r="I66" s="77"/>
      <c r="J66" s="78"/>
      <c r="K66" s="77"/>
      <c r="L66" s="78"/>
      <c r="M66" s="77"/>
      <c r="N66" s="78"/>
      <c r="O66" s="77"/>
      <c r="P66" s="78"/>
      <c r="Q66" s="77"/>
      <c r="R66" s="78"/>
      <c r="S66" s="77"/>
      <c r="T66" s="78"/>
      <c r="U66" s="77"/>
      <c r="V66" s="78"/>
      <c r="W66" s="77"/>
      <c r="X66" s="78"/>
      <c r="Y66" s="79"/>
      <c r="Z66" s="79"/>
      <c r="AA66" s="80"/>
    </row>
    <row r="67" spans="1:38">
      <c r="A67">
        <v>1</v>
      </c>
      <c r="D67" s="37" t="s">
        <v>40</v>
      </c>
      <c r="E67" s="5">
        <f>MAX(E4:E65)+COUNTIF(E4:E65,"dnf")+COUNTIF(E4:E65,"dsq")</f>
        <v>13</v>
      </c>
      <c r="G67" s="5">
        <f>MAX(G4:G65)+COUNTIF(G4:G65,"dnf")+COUNTIF(G4:G65,"dsq")</f>
        <v>13</v>
      </c>
      <c r="I67" s="5">
        <f>MAX(I4:I65)+COUNTIF(I4:I65,"dnf")+COUNTIF(I4:I65,"dsq")</f>
        <v>16</v>
      </c>
      <c r="K67" s="5">
        <f>MAX(K4:K65)+COUNTIF(K4:K65,"dnf")+COUNTIF(K4:K65,"dsq")</f>
        <v>16</v>
      </c>
      <c r="M67" s="5">
        <f>MAX(M4:M65)+COUNTIF(M4:M65,"dnf")+COUNTIF(M4:M65,"dsq")</f>
        <v>18</v>
      </c>
      <c r="O67" s="5">
        <f>MAX(O4:O65)+COUNTIF(O4:O65,"dnf")+COUNTIF(O4:O65,"dsq")</f>
        <v>17</v>
      </c>
      <c r="Q67" s="5">
        <f>MAX(Q4:Q65)+COUNTIF(Q4:Q65,"dnf")</f>
        <v>15</v>
      </c>
      <c r="S67" s="5">
        <f>MAX(S4:S65)+COUNTIF(S4:S65,"dnf")+COUNTIF(S4:S65,"OCS")</f>
        <v>12</v>
      </c>
      <c r="U67" s="5">
        <f>MAX(U4:U65)+COUNTIF(U4:U65,"dnf")</f>
        <v>12</v>
      </c>
      <c r="W67" s="5">
        <f>MAX(W4:W65)+COUNTIF(W4:W65,"dnf")</f>
        <v>0</v>
      </c>
    </row>
  </sheetData>
  <autoFilter ref="A3:AL67">
    <filterColumn colId="26">
      <filters blank="1"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3"/>
        <filter val="4"/>
        <filter val="5"/>
        <filter val="6"/>
        <filter val="7"/>
        <filter val="8"/>
        <filter val="9"/>
      </filters>
    </filterColumn>
    <sortState ref="A7:AL67">
      <sortCondition ref="AA3:AA67"/>
    </sortState>
  </autoFilter>
  <mergeCells count="11">
    <mergeCell ref="B1:F1"/>
    <mergeCell ref="W2:X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D21" sqref="D21"/>
    </sheetView>
  </sheetViews>
  <sheetFormatPr baseColWidth="10" defaultColWidth="8.83203125" defaultRowHeight="12" x14ac:dyDescent="0"/>
  <cols>
    <col min="1" max="1" width="8.83203125" style="5"/>
    <col min="2" max="2" width="16.5" bestFit="1" customWidth="1"/>
    <col min="3" max="3" width="11.33203125" bestFit="1" customWidth="1"/>
    <col min="4" max="4" width="11.5" bestFit="1" customWidth="1"/>
    <col min="6" max="6" width="9.5" customWidth="1"/>
    <col min="7" max="7" width="9.6640625" customWidth="1"/>
    <col min="8" max="8" width="6.5" style="19" bestFit="1" customWidth="1"/>
    <col min="9" max="9" width="7.5" bestFit="1" customWidth="1"/>
    <col min="10" max="10" width="9.5" style="21" hidden="1" customWidth="1"/>
    <col min="11" max="11" width="11.1640625" style="12" hidden="1" customWidth="1"/>
    <col min="19" max="19" width="10.1640625" bestFit="1" customWidth="1"/>
  </cols>
  <sheetData>
    <row r="1" spans="1:19" ht="17">
      <c r="A1" s="1" t="s">
        <v>9</v>
      </c>
      <c r="D1" s="2"/>
      <c r="E1" s="3"/>
      <c r="F1" s="4"/>
      <c r="G1" s="3"/>
      <c r="H1" s="17"/>
      <c r="I1" s="17"/>
      <c r="J1" s="22"/>
    </row>
    <row r="2" spans="1:19">
      <c r="D2" s="15">
        <v>0</v>
      </c>
      <c r="E2" s="3"/>
      <c r="F2" s="4"/>
      <c r="G2" s="3"/>
      <c r="H2" s="17"/>
      <c r="I2" s="17"/>
      <c r="J2" s="22"/>
    </row>
    <row r="3" spans="1:19" ht="24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</row>
    <row r="4" spans="1:19" ht="17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1.3310185185185187E-2</v>
      </c>
      <c r="E4" s="3">
        <f t="shared" ref="E4:E15" si="0">(+D4-$D$2)*24*60</f>
        <v>19.166666666666668</v>
      </c>
      <c r="F4" s="11">
        <v>0.92</v>
      </c>
      <c r="G4" s="3">
        <f t="shared" ref="G4:G15" si="1">+F4*E4</f>
        <v>17.633333333333336</v>
      </c>
      <c r="H4" s="17">
        <f t="shared" ref="H4:H15" si="2">RANK(G4,$G$4:$G$25,1)</f>
        <v>3</v>
      </c>
      <c r="I4" s="17">
        <f t="shared" ref="I4:I15" si="3">RANK(E4,$E$4:$E$25,1)</f>
        <v>2</v>
      </c>
      <c r="J4" s="22">
        <f t="shared" ref="J4:J15" si="4">+$G$4/E4</f>
        <v>0.92000000000000015</v>
      </c>
      <c r="K4" s="12">
        <f>(+J4-VLOOKUP($A4,[1]Sheet1!$A$3:$O$91,6,FALSE))*0.1</f>
        <v>1.1102230246251566E-17</v>
      </c>
      <c r="L4" s="16"/>
      <c r="N4" s="69"/>
      <c r="O4" s="70"/>
      <c r="P4" s="69"/>
      <c r="Q4" s="69"/>
      <c r="R4" s="69"/>
      <c r="S4" s="75"/>
    </row>
    <row r="5" spans="1:19">
      <c r="A5" s="5">
        <v>101</v>
      </c>
      <c r="B5" t="str">
        <f>VLOOKUP($A5,[1]Sheet1!$A$3:$D$91,2,FALSE)</f>
        <v>Minty</v>
      </c>
      <c r="C5" t="str">
        <f>VLOOKUP($A5,[1]Sheet1!$A$3:$D$91,3,FALSE)</f>
        <v>H Atkinson</v>
      </c>
      <c r="D5" s="2">
        <v>1.3078703703703703E-2</v>
      </c>
      <c r="E5" s="3">
        <f t="shared" si="0"/>
        <v>18.833333333333332</v>
      </c>
      <c r="F5" s="11">
        <v>0.92</v>
      </c>
      <c r="G5" s="3">
        <f t="shared" si="1"/>
        <v>17.326666666666668</v>
      </c>
      <c r="H5" s="17">
        <f t="shared" si="2"/>
        <v>1</v>
      </c>
      <c r="I5" s="17">
        <f t="shared" si="3"/>
        <v>1</v>
      </c>
      <c r="J5" s="22">
        <f t="shared" si="4"/>
        <v>0.93628318584070813</v>
      </c>
      <c r="K5" s="12">
        <f>(+J5-VLOOKUP($A5,[1]Sheet1!$A$3:$O$91,6,FALSE))*0.1</f>
        <v>1.6283185840708092E-3</v>
      </c>
      <c r="L5" s="16"/>
    </row>
    <row r="6" spans="1:19">
      <c r="A6" s="5">
        <v>254</v>
      </c>
      <c r="B6" t="str">
        <f>VLOOKUP($A6,[1]Sheet1!$A$3:$D$91,2,FALSE)</f>
        <v>Wave Dancer</v>
      </c>
      <c r="C6" t="str">
        <f>VLOOKUP($A6,[1]Sheet1!$A$3:$D$91,3,FALSE)</f>
        <v>R Ineson</v>
      </c>
      <c r="D6" s="2">
        <v>1.3414351851851851E-2</v>
      </c>
      <c r="E6" s="3">
        <f t="shared" si="0"/>
        <v>19.316666666666666</v>
      </c>
      <c r="F6" s="11">
        <v>0.9</v>
      </c>
      <c r="G6" s="3">
        <f t="shared" si="1"/>
        <v>17.385000000000002</v>
      </c>
      <c r="H6" s="17">
        <f t="shared" si="2"/>
        <v>2</v>
      </c>
      <c r="I6" s="17">
        <f t="shared" si="3"/>
        <v>3</v>
      </c>
      <c r="J6" s="22">
        <f t="shared" si="4"/>
        <v>0.91285591026747215</v>
      </c>
      <c r="K6" s="12">
        <f>(+J6-VLOOKUP($A6,[1]Sheet1!$A$3:$O$91,6,FALSE))*0.1</f>
        <v>2.2855910267472134E-3</v>
      </c>
      <c r="L6" s="16"/>
      <c r="N6" s="71"/>
      <c r="O6" s="71"/>
      <c r="P6" s="71"/>
      <c r="Q6" s="71"/>
      <c r="R6" s="71"/>
      <c r="S6" s="74"/>
    </row>
    <row r="7" spans="1:19">
      <c r="A7" s="5">
        <v>74</v>
      </c>
      <c r="B7" t="str">
        <f>VLOOKUP($A7,[1]Sheet1!$A$3:$D$91,2,FALSE)</f>
        <v>Limit</v>
      </c>
      <c r="C7" t="str">
        <f>VLOOKUP($A7,[1]Sheet1!$A$3:$D$91,3,FALSE)</f>
        <v>J Boraston</v>
      </c>
      <c r="D7" s="2">
        <v>1.3761574074074074E-2</v>
      </c>
      <c r="E7" s="3">
        <f t="shared" si="0"/>
        <v>19.816666666666666</v>
      </c>
      <c r="F7" s="11">
        <v>0.9</v>
      </c>
      <c r="G7" s="3">
        <f t="shared" si="1"/>
        <v>17.835000000000001</v>
      </c>
      <c r="H7" s="17">
        <f t="shared" si="2"/>
        <v>5</v>
      </c>
      <c r="I7" s="17">
        <f t="shared" si="3"/>
        <v>4</v>
      </c>
      <c r="J7" s="22">
        <f t="shared" si="4"/>
        <v>0.88982338099243075</v>
      </c>
      <c r="K7" s="12">
        <f>(+J7-VLOOKUP($A7,[1]Sheet1!$A$3:$O$91,6,FALSE))*0.1</f>
        <v>-1.0176619007569276E-3</v>
      </c>
      <c r="L7" s="16"/>
      <c r="N7" s="71"/>
      <c r="O7" s="71"/>
      <c r="P7" s="71"/>
      <c r="Q7" s="71"/>
      <c r="R7" s="71"/>
      <c r="S7" s="74"/>
    </row>
    <row r="8" spans="1:19">
      <c r="A8" s="5">
        <v>29</v>
      </c>
      <c r="B8" t="str">
        <f>VLOOKUP($A8,[1]Sheet1!$A$3:$D$91,2,FALSE)</f>
        <v>Wild Child</v>
      </c>
      <c r="C8" t="str">
        <f>VLOOKUP($A8,[1]Sheet1!$A$3:$D$91,3,FALSE)</f>
        <v>T Bird</v>
      </c>
      <c r="D8" s="2">
        <v>1.3912037037037037E-2</v>
      </c>
      <c r="E8" s="3">
        <f t="shared" si="0"/>
        <v>20.033333333333335</v>
      </c>
      <c r="F8" s="11">
        <v>0.89</v>
      </c>
      <c r="G8" s="3">
        <f t="shared" si="1"/>
        <v>17.829666666666668</v>
      </c>
      <c r="H8" s="17">
        <f t="shared" si="2"/>
        <v>4</v>
      </c>
      <c r="I8" s="17">
        <f t="shared" si="3"/>
        <v>5</v>
      </c>
      <c r="J8" s="22">
        <f t="shared" si="4"/>
        <v>0.88019966722129794</v>
      </c>
      <c r="K8" s="12">
        <f>(+J8-VLOOKUP($A8,[1]Sheet1!$A$3:$O$91,6,FALSE))*0.1</f>
        <v>1.9966722129793891E-5</v>
      </c>
      <c r="L8" s="16"/>
      <c r="N8" s="71"/>
      <c r="O8" s="71"/>
      <c r="P8" s="71"/>
      <c r="Q8" s="71"/>
      <c r="R8" s="71"/>
      <c r="S8" s="74"/>
    </row>
    <row r="9" spans="1:19">
      <c r="A9" s="5">
        <v>75</v>
      </c>
      <c r="B9" t="str">
        <f>VLOOKUP($A9,[1]Sheet1!$A$3:$D$91,2,FALSE)</f>
        <v>Cracklin Rosie</v>
      </c>
      <c r="C9" t="str">
        <f>VLOOKUP($A9,[1]Sheet1!$A$3:$D$91,3,FALSE)</f>
        <v>C Bridges</v>
      </c>
      <c r="D9" s="2">
        <v>1.5000000000000001E-2</v>
      </c>
      <c r="E9" s="3">
        <f t="shared" si="0"/>
        <v>21.6</v>
      </c>
      <c r="F9" s="11">
        <v>0.86</v>
      </c>
      <c r="G9" s="3">
        <f t="shared" si="1"/>
        <v>18.576000000000001</v>
      </c>
      <c r="H9" s="17">
        <f t="shared" si="2"/>
        <v>7</v>
      </c>
      <c r="I9" s="17">
        <f t="shared" si="3"/>
        <v>6</v>
      </c>
      <c r="J9" s="22">
        <f t="shared" si="4"/>
        <v>0.8163580246913581</v>
      </c>
      <c r="K9" s="12">
        <f>(+J9-VLOOKUP($A9,[1]Sheet1!$A$3:$O$91,6,FALSE))*0.1</f>
        <v>-4.3641975308641888E-3</v>
      </c>
      <c r="L9" s="16"/>
      <c r="N9" s="71"/>
      <c r="O9" s="71"/>
      <c r="P9" s="71"/>
      <c r="Q9" s="71"/>
      <c r="R9" s="71"/>
      <c r="S9" s="74"/>
    </row>
    <row r="10" spans="1:19">
      <c r="A10" s="5">
        <v>107</v>
      </c>
      <c r="B10" t="str">
        <f>VLOOKUP($A10,[1]Sheet1!$A$3:$D$91,2,FALSE)</f>
        <v>By Golly</v>
      </c>
      <c r="C10" t="str">
        <f>VLOOKUP($A10,[1]Sheet1!$A$3:$D$91,3,FALSE)</f>
        <v>G Bird</v>
      </c>
      <c r="D10" s="2">
        <v>1.5069444444444443E-2</v>
      </c>
      <c r="E10" s="3">
        <f t="shared" si="0"/>
        <v>21.7</v>
      </c>
      <c r="F10" s="11">
        <v>0.87</v>
      </c>
      <c r="G10" s="3">
        <f t="shared" si="1"/>
        <v>18.878999999999998</v>
      </c>
      <c r="H10" s="17">
        <f t="shared" si="2"/>
        <v>9</v>
      </c>
      <c r="I10" s="17">
        <f t="shared" si="3"/>
        <v>7</v>
      </c>
      <c r="J10" s="22">
        <f t="shared" si="4"/>
        <v>0.81259600614439342</v>
      </c>
      <c r="K10" s="12">
        <f>(+J10-VLOOKUP($A10,[1]Sheet1!$A$3:$O$91,6,FALSE))*0.1</f>
        <v>-6.7403993855606583E-3</v>
      </c>
      <c r="L10" s="16"/>
      <c r="N10" s="71"/>
      <c r="O10" s="71"/>
      <c r="P10" s="71"/>
      <c r="Q10" s="71"/>
      <c r="R10" s="71"/>
      <c r="S10" s="74"/>
    </row>
    <row r="11" spans="1:19">
      <c r="A11" s="5">
        <v>318</v>
      </c>
      <c r="B11" t="str">
        <f>VLOOKUP($A11,[1]Sheet1!$A$3:$D$91,2,FALSE)</f>
        <v>Rain Dog</v>
      </c>
      <c r="C11" t="str">
        <f>VLOOKUP($A11,[1]Sheet1!$A$3:$D$91,3,FALSE)</f>
        <v>T Park</v>
      </c>
      <c r="D11" s="2">
        <v>1.5231481481481483E-2</v>
      </c>
      <c r="E11" s="3">
        <f t="shared" si="0"/>
        <v>21.933333333333334</v>
      </c>
      <c r="F11" s="11">
        <v>0.85</v>
      </c>
      <c r="G11" s="3">
        <f t="shared" si="1"/>
        <v>18.643333333333334</v>
      </c>
      <c r="H11" s="17">
        <f t="shared" si="2"/>
        <v>8</v>
      </c>
      <c r="I11" s="17">
        <f t="shared" si="3"/>
        <v>8</v>
      </c>
      <c r="J11" s="22">
        <f t="shared" si="4"/>
        <v>0.80395136778115517</v>
      </c>
      <c r="L11" s="16"/>
      <c r="N11" s="71"/>
      <c r="O11" s="71"/>
      <c r="P11" s="71"/>
      <c r="Q11" s="71"/>
      <c r="R11" s="71"/>
      <c r="S11" s="74"/>
    </row>
    <row r="12" spans="1:19">
      <c r="A12" s="5">
        <v>322</v>
      </c>
      <c r="B12" t="str">
        <f>VLOOKUP($A12,[1]Sheet1!$A$3:$D$91,2,FALSE)</f>
        <v>Victoria</v>
      </c>
      <c r="C12" t="str">
        <f>VLOOKUP($A12,[1]Sheet1!$A$3:$D$91,3,FALSE)</f>
        <v>P Stokell</v>
      </c>
      <c r="D12" s="2">
        <v>1.5370370370370369E-2</v>
      </c>
      <c r="E12" s="3">
        <f t="shared" si="0"/>
        <v>22.133333333333333</v>
      </c>
      <c r="F12" s="11">
        <v>0.87</v>
      </c>
      <c r="G12" s="3">
        <f t="shared" si="1"/>
        <v>19.256</v>
      </c>
      <c r="H12" s="17">
        <f t="shared" si="2"/>
        <v>10</v>
      </c>
      <c r="I12" s="17">
        <f t="shared" si="3"/>
        <v>9</v>
      </c>
      <c r="J12" s="22">
        <f t="shared" si="4"/>
        <v>0.79668674698795194</v>
      </c>
    </row>
    <row r="13" spans="1:19">
      <c r="A13" s="5">
        <v>307</v>
      </c>
      <c r="B13" t="str">
        <f>VLOOKUP($A13,[1]Sheet1!$A$3:$D$91,2,FALSE)</f>
        <v>Zephere</v>
      </c>
      <c r="C13" t="str">
        <f>VLOOKUP($A13,[1]Sheet1!$A$3:$D$91,3,FALSE)</f>
        <v>C Bridges</v>
      </c>
      <c r="D13" s="2">
        <v>1.6354166666666666E-2</v>
      </c>
      <c r="E13" s="3">
        <f t="shared" si="0"/>
        <v>23.549999999999997</v>
      </c>
      <c r="F13" s="11">
        <v>0.78</v>
      </c>
      <c r="G13" s="3">
        <f t="shared" si="1"/>
        <v>18.369</v>
      </c>
      <c r="H13" s="17">
        <f t="shared" si="2"/>
        <v>6</v>
      </c>
      <c r="I13" s="17">
        <f t="shared" si="3"/>
        <v>10</v>
      </c>
      <c r="J13" s="22">
        <f t="shared" si="4"/>
        <v>0.74876150035385725</v>
      </c>
    </row>
    <row r="14" spans="1:19">
      <c r="A14" s="5">
        <v>141</v>
      </c>
      <c r="B14" t="str">
        <f>VLOOKUP($A14,[1]Sheet1!$A$3:$D$91,2,FALSE)</f>
        <v>Ripple</v>
      </c>
      <c r="C14" t="str">
        <f>VLOOKUP($A14,[1]Sheet1!$A$3:$D$91,3,FALSE)</f>
        <v>D McKellar</v>
      </c>
      <c r="D14" s="2">
        <v>1.695601851851852E-2</v>
      </c>
      <c r="E14" s="3">
        <f t="shared" si="0"/>
        <v>24.416666666666668</v>
      </c>
      <c r="F14" s="11">
        <v>0.83</v>
      </c>
      <c r="G14" s="3">
        <f t="shared" si="1"/>
        <v>20.265833333333333</v>
      </c>
      <c r="H14" s="17">
        <f t="shared" si="2"/>
        <v>11</v>
      </c>
      <c r="I14" s="17">
        <f t="shared" si="3"/>
        <v>11</v>
      </c>
      <c r="J14" s="22">
        <f t="shared" si="4"/>
        <v>0.72218430034129699</v>
      </c>
    </row>
    <row r="15" spans="1:19">
      <c r="A15" s="5">
        <v>521</v>
      </c>
      <c r="B15" t="str">
        <f>VLOOKUP($A15,[1]Sheet1!$A$3:$D$91,2,FALSE)</f>
        <v>Mistress Overdone</v>
      </c>
      <c r="C15" t="str">
        <f>VLOOKUP($A15,[1]Sheet1!$A$3:$D$91,3,FALSE)</f>
        <v>R Mackay</v>
      </c>
      <c r="D15" s="2">
        <v>2.0358796296296295E-2</v>
      </c>
      <c r="E15" s="3">
        <f t="shared" si="0"/>
        <v>29.316666666666666</v>
      </c>
      <c r="F15" s="11">
        <v>0.86</v>
      </c>
      <c r="G15" s="3">
        <f t="shared" si="1"/>
        <v>25.212333333333333</v>
      </c>
      <c r="H15" s="17">
        <f t="shared" si="2"/>
        <v>12</v>
      </c>
      <c r="I15" s="103">
        <f t="shared" si="3"/>
        <v>12</v>
      </c>
      <c r="J15" s="22">
        <f t="shared" si="4"/>
        <v>0.60147811256395689</v>
      </c>
    </row>
    <row r="16" spans="1:19">
      <c r="A16" s="5">
        <v>39</v>
      </c>
      <c r="B16" t="str">
        <f>VLOOKUP($A16,[1]Sheet1!$A$3:$D$91,2,FALSE)</f>
        <v>Windbag II</v>
      </c>
      <c r="C16" t="s">
        <v>48</v>
      </c>
      <c r="D16" t="s">
        <v>45</v>
      </c>
      <c r="E16" t="s">
        <v>45</v>
      </c>
      <c r="F16" s="11">
        <v>0.85</v>
      </c>
      <c r="G16" t="s">
        <v>45</v>
      </c>
      <c r="H16" t="s">
        <v>45</v>
      </c>
      <c r="I16" t="s">
        <v>45</v>
      </c>
      <c r="J16" s="22"/>
    </row>
    <row r="17" spans="6:6">
      <c r="F17" s="11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A2" sqref="A2"/>
    </sheetView>
  </sheetViews>
  <sheetFormatPr baseColWidth="10" defaultColWidth="8.83203125" defaultRowHeight="12" x14ac:dyDescent="0"/>
  <cols>
    <col min="2" max="2" width="16.5" bestFit="1" customWidth="1"/>
    <col min="3" max="3" width="11.33203125" bestFit="1" customWidth="1"/>
    <col min="4" max="4" width="11.5" bestFit="1" customWidth="1"/>
    <col min="6" max="6" width="9.5" customWidth="1"/>
    <col min="7" max="7" width="9.83203125" bestFit="1" customWidth="1"/>
    <col min="8" max="8" width="6.5" style="19" bestFit="1" customWidth="1"/>
    <col min="9" max="9" width="7.6640625" customWidth="1"/>
    <col min="10" max="10" width="9.5" style="21" hidden="1" customWidth="1"/>
    <col min="11" max="11" width="11.1640625" style="12" hidden="1" customWidth="1"/>
  </cols>
  <sheetData>
    <row r="1" spans="1:13" ht="17">
      <c r="A1" s="1" t="s">
        <v>10</v>
      </c>
      <c r="D1" s="2"/>
      <c r="E1" s="3"/>
      <c r="F1" s="4"/>
      <c r="G1" s="3"/>
      <c r="H1" s="17"/>
      <c r="I1" s="17"/>
      <c r="J1" s="22"/>
    </row>
    <row r="2" spans="1:13">
      <c r="A2" s="5"/>
      <c r="D2" s="15">
        <v>0.48958333333333331</v>
      </c>
      <c r="E2" s="3"/>
      <c r="F2" s="4"/>
      <c r="G2" s="3"/>
      <c r="H2" s="17"/>
      <c r="I2" s="17"/>
      <c r="J2" s="22"/>
    </row>
    <row r="3" spans="1:13" ht="24">
      <c r="A3" s="14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8" t="s">
        <v>15</v>
      </c>
      <c r="H3" s="20" t="s">
        <v>14</v>
      </c>
      <c r="I3" s="20" t="s">
        <v>13</v>
      </c>
      <c r="J3" s="23" t="s">
        <v>7</v>
      </c>
      <c r="K3" s="13" t="s">
        <v>8</v>
      </c>
    </row>
    <row r="4" spans="1:13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0.51822916666666663</v>
      </c>
      <c r="E4" s="3">
        <f t="shared" ref="E4" si="0">(+D4-$D$2)*24*60</f>
        <v>41.249999999999972</v>
      </c>
      <c r="F4" s="11">
        <v>0.92</v>
      </c>
      <c r="G4" s="3">
        <f>+F4*E4</f>
        <v>37.949999999999974</v>
      </c>
      <c r="H4" s="17">
        <f t="shared" ref="H4:H19" si="1">RANK(G4,$G$4:$G$25,1)</f>
        <v>2</v>
      </c>
      <c r="I4" s="17">
        <f t="shared" ref="I4:I12" si="2">RANK(E4,$E$4:$E$25,1)</f>
        <v>1</v>
      </c>
      <c r="J4" s="22">
        <f t="shared" ref="J4" si="3">+$G$4/E4</f>
        <v>0.92</v>
      </c>
      <c r="K4" s="12">
        <f>(+J4-VLOOKUP($A4,[1]Sheet1!$A$3:$O$91,6,FALSE))*0.1</f>
        <v>0</v>
      </c>
      <c r="L4" s="16"/>
    </row>
    <row r="5" spans="1:13">
      <c r="A5">
        <v>101</v>
      </c>
      <c r="B5" t="str">
        <f>VLOOKUP($A5,[1]Sheet1!$A$3:$D$91,2,FALSE)</f>
        <v>Minty</v>
      </c>
      <c r="C5" t="str">
        <f>VLOOKUP($A5,[1]Sheet1!$A$3:$D$91,3,FALSE)</f>
        <v>H Atkinson</v>
      </c>
      <c r="D5" s="2">
        <v>0.51849537037037041</v>
      </c>
      <c r="E5" s="3">
        <f t="shared" ref="E5:E6" si="4">(+D5-$D$2)*24*60</f>
        <v>41.633333333333418</v>
      </c>
      <c r="F5" s="11">
        <v>0.93</v>
      </c>
      <c r="G5" s="3">
        <f t="shared" ref="G5:G6" si="5">+F5*E5</f>
        <v>38.719000000000079</v>
      </c>
      <c r="H5" s="17">
        <f t="shared" si="1"/>
        <v>9</v>
      </c>
      <c r="I5" s="17">
        <f t="shared" si="2"/>
        <v>2</v>
      </c>
      <c r="J5" s="22">
        <f t="shared" ref="J5:J15" si="6">+$G$4/E5</f>
        <v>0.91152922337870046</v>
      </c>
      <c r="K5" s="12">
        <f>(+J5-VLOOKUP($A5,[1]Sheet1!$A$3:$O$91,6,FALSE))*0.1</f>
        <v>-8.4707766212995808E-4</v>
      </c>
      <c r="L5" s="11"/>
    </row>
    <row r="6" spans="1:13">
      <c r="A6" s="73">
        <v>254</v>
      </c>
      <c r="B6" t="str">
        <f>VLOOKUP($A6,[1]Sheet1!$A$3:$D$91,2,FALSE)</f>
        <v>Wave Dancer</v>
      </c>
      <c r="C6" t="str">
        <f>VLOOKUP($A6,[1]Sheet1!$A$3:$D$91,3,FALSE)</f>
        <v>R Ineson</v>
      </c>
      <c r="D6" s="2">
        <v>0.51902777777777775</v>
      </c>
      <c r="E6" s="3">
        <f t="shared" si="4"/>
        <v>42.399999999999991</v>
      </c>
      <c r="F6" s="11">
        <v>0.9</v>
      </c>
      <c r="G6" s="3">
        <f t="shared" si="5"/>
        <v>38.159999999999997</v>
      </c>
      <c r="H6" s="17">
        <f t="shared" si="1"/>
        <v>3</v>
      </c>
      <c r="I6" s="17">
        <f t="shared" si="2"/>
        <v>3</v>
      </c>
      <c r="J6" s="22">
        <f t="shared" si="6"/>
        <v>0.89504716981132038</v>
      </c>
      <c r="K6" s="12">
        <f>(+J6-VLOOKUP($A6,[1]Sheet1!$A$3:$O$91,6,FALSE))*0.1</f>
        <v>5.0471698113203629E-4</v>
      </c>
      <c r="M6" s="11"/>
    </row>
    <row r="7" spans="1:13">
      <c r="A7" s="73">
        <v>152</v>
      </c>
      <c r="B7" t="str">
        <f>VLOOKUP($A7,[1]Sheet1!$A$3:$D$91,2,FALSE)</f>
        <v>Zonda</v>
      </c>
      <c r="C7" t="str">
        <f>VLOOKUP($A7,[1]Sheet1!$A$3:$D$91,3,FALSE)</f>
        <v>S Edwards</v>
      </c>
      <c r="D7" s="2">
        <v>0.51946759259259256</v>
      </c>
      <c r="E7" s="3">
        <f t="shared" ref="E7:E11" si="7">(+D7-$D$2)*24*60</f>
        <v>43.033333333333317</v>
      </c>
      <c r="F7" s="11">
        <v>0.89</v>
      </c>
      <c r="G7" s="3">
        <f t="shared" ref="G7:G11" si="8">+F7*E7</f>
        <v>38.299666666666653</v>
      </c>
      <c r="H7" s="17">
        <f t="shared" si="1"/>
        <v>5</v>
      </c>
      <c r="I7" s="17">
        <f t="shared" si="2"/>
        <v>4</v>
      </c>
      <c r="J7" s="22">
        <f t="shared" si="6"/>
        <v>0.88187451587916321</v>
      </c>
      <c r="K7" s="12">
        <f>(+J7-VLOOKUP($A7,[1]Sheet1!$A$3:$O$91,6,FALSE))*0.1</f>
        <v>-8.1254841208368018E-4</v>
      </c>
      <c r="M7" s="11"/>
    </row>
    <row r="8" spans="1:13">
      <c r="A8" s="73">
        <v>107</v>
      </c>
      <c r="B8" t="str">
        <f>VLOOKUP($A8,[1]Sheet1!$A$3:$D$91,2,FALSE)</f>
        <v>By Golly</v>
      </c>
      <c r="C8" t="str">
        <f>VLOOKUP($A8,[1]Sheet1!$A$3:$D$91,3,FALSE)</f>
        <v>G Bird</v>
      </c>
      <c r="D8" s="2">
        <v>0.51960648148148147</v>
      </c>
      <c r="E8" s="3">
        <f t="shared" si="7"/>
        <v>43.233333333333348</v>
      </c>
      <c r="F8" s="11">
        <v>0.87</v>
      </c>
      <c r="G8" s="3">
        <f t="shared" si="8"/>
        <v>37.613000000000014</v>
      </c>
      <c r="H8" s="17">
        <f t="shared" si="1"/>
        <v>1</v>
      </c>
      <c r="I8" s="17">
        <f t="shared" si="2"/>
        <v>5</v>
      </c>
      <c r="J8" s="22">
        <f t="shared" si="6"/>
        <v>0.87779491133384646</v>
      </c>
      <c r="K8" s="12">
        <f>(+J8-VLOOKUP($A8,[1]Sheet1!$A$3:$O$91,6,FALSE))*0.1</f>
        <v>-2.205088666153543E-4</v>
      </c>
      <c r="M8" s="11"/>
    </row>
    <row r="9" spans="1:13">
      <c r="A9" s="73">
        <v>74</v>
      </c>
      <c r="B9" t="str">
        <f>VLOOKUP($A9,[1]Sheet1!$A$3:$D$91,2,FALSE)</f>
        <v>Limit</v>
      </c>
      <c r="C9" t="str">
        <f>VLOOKUP($A9,[1]Sheet1!$A$3:$D$91,3,FALSE)</f>
        <v>J Boraston</v>
      </c>
      <c r="D9" s="2">
        <v>0.51998842592592587</v>
      </c>
      <c r="E9" s="3">
        <f t="shared" si="7"/>
        <v>43.783333333333275</v>
      </c>
      <c r="F9" s="11">
        <v>0.89</v>
      </c>
      <c r="G9" s="3">
        <f t="shared" si="8"/>
        <v>38.967166666666614</v>
      </c>
      <c r="H9" s="17">
        <f t="shared" si="1"/>
        <v>11</v>
      </c>
      <c r="I9" s="17">
        <f t="shared" si="2"/>
        <v>6</v>
      </c>
      <c r="J9" s="22">
        <f t="shared" si="6"/>
        <v>0.86676817662733219</v>
      </c>
      <c r="K9" s="12">
        <f>(+J9-VLOOKUP($A9,[1]Sheet1!$A$3:$O$91,6,FALSE))*0.1</f>
        <v>-3.3231823372667836E-3</v>
      </c>
      <c r="M9" s="11"/>
    </row>
    <row r="10" spans="1:13">
      <c r="A10" s="73">
        <v>322</v>
      </c>
      <c r="B10" t="str">
        <f>VLOOKUP($A10,[1]Sheet1!$A$3:$D$91,2,FALSE)</f>
        <v>Victoria</v>
      </c>
      <c r="C10" t="str">
        <f>VLOOKUP($A10,[1]Sheet1!$A$3:$D$91,3,FALSE)</f>
        <v>P Stokell</v>
      </c>
      <c r="D10" s="2">
        <v>0.52004629629629628</v>
      </c>
      <c r="E10" s="3">
        <f t="shared" si="7"/>
        <v>43.866666666666674</v>
      </c>
      <c r="F10" s="11">
        <v>0.87</v>
      </c>
      <c r="G10" s="3">
        <f t="shared" si="8"/>
        <v>38.164000000000009</v>
      </c>
      <c r="H10" s="17">
        <f t="shared" si="1"/>
        <v>4</v>
      </c>
      <c r="I10" s="17">
        <f t="shared" si="2"/>
        <v>7</v>
      </c>
      <c r="J10" s="22">
        <f t="shared" si="6"/>
        <v>0.86512158054711175</v>
      </c>
      <c r="K10" s="12">
        <f>(+J10-VLOOKUP($A10,[1]Sheet1!$A$3:$O$91,6,FALSE))*0.1</f>
        <v>-4.8784194528882501E-4</v>
      </c>
      <c r="M10" s="11"/>
    </row>
    <row r="11" spans="1:13">
      <c r="A11" s="73">
        <v>85</v>
      </c>
      <c r="B11" t="str">
        <f>VLOOKUP($A11,[1]Sheet1!$A$3:$D$91,2,FALSE)</f>
        <v>Gamble</v>
      </c>
      <c r="C11" t="str">
        <f>VLOOKUP($A11,[1]Sheet1!$A$3:$D$91,3,FALSE)</f>
        <v>R Wenham</v>
      </c>
      <c r="D11" s="2">
        <v>0.52035879629629633</v>
      </c>
      <c r="E11" s="3">
        <f t="shared" si="7"/>
        <v>44.316666666666748</v>
      </c>
      <c r="F11" s="11">
        <v>0.88</v>
      </c>
      <c r="G11" s="3">
        <f t="shared" si="8"/>
        <v>38.998666666666736</v>
      </c>
      <c r="H11" s="17">
        <f t="shared" si="1"/>
        <v>12</v>
      </c>
      <c r="I11" s="17">
        <f t="shared" si="2"/>
        <v>8</v>
      </c>
      <c r="J11" s="22">
        <f t="shared" si="6"/>
        <v>0.85633696878525545</v>
      </c>
      <c r="K11" s="12">
        <f>(+J11-VLOOKUP($A11,[1]Sheet1!$A$3:$O$91,6,FALSE))*0.1</f>
        <v>-2.3663031214744557E-3</v>
      </c>
      <c r="M11" s="11"/>
    </row>
    <row r="12" spans="1:13">
      <c r="A12" s="73">
        <v>29</v>
      </c>
      <c r="B12" t="str">
        <f>VLOOKUP($A12,[1]Sheet1!$A$3:$D$91,2,FALSE)</f>
        <v>Wild Child</v>
      </c>
      <c r="C12" t="str">
        <f>VLOOKUP($A12,[1]Sheet1!$A$3:$D$91,3,FALSE)</f>
        <v>T Bird</v>
      </c>
      <c r="D12" s="2">
        <v>0.52061342592592597</v>
      </c>
      <c r="E12" s="3">
        <f t="shared" ref="E12" si="9">(+D12-$D$2)*24*60</f>
        <v>44.683333333333415</v>
      </c>
      <c r="F12" s="11">
        <v>0.88</v>
      </c>
      <c r="G12" s="3">
        <f t="shared" ref="G12" si="10">+F12*E12</f>
        <v>39.321333333333406</v>
      </c>
      <c r="H12" s="17">
        <f t="shared" si="1"/>
        <v>14</v>
      </c>
      <c r="I12" s="17">
        <f t="shared" si="2"/>
        <v>9</v>
      </c>
      <c r="J12" s="22">
        <f t="shared" si="6"/>
        <v>0.8493099589705313</v>
      </c>
      <c r="K12" s="12">
        <f>(+J12-VLOOKUP($A12,[1]Sheet1!$A$3:$O$91,6,FALSE))*0.1</f>
        <v>-3.0690041029468708E-3</v>
      </c>
    </row>
    <row r="13" spans="1:13">
      <c r="A13" s="73">
        <v>330</v>
      </c>
      <c r="B13" t="str">
        <f>VLOOKUP($A13,[1]Sheet1!$A$3:$D$91,2,FALSE)</f>
        <v>Kiwi Monogams</v>
      </c>
      <c r="C13" t="str">
        <f>VLOOKUP($A13,[1]Sheet1!$A$3:$D$91,3,FALSE)</f>
        <v>C Jones</v>
      </c>
      <c r="D13" s="2">
        <v>0.52084490740740741</v>
      </c>
      <c r="E13" s="3">
        <f t="shared" ref="E13:E17" si="11">(+D13-$D$2)*24*60</f>
        <v>45.016666666666694</v>
      </c>
      <c r="F13" s="11">
        <v>0.87</v>
      </c>
      <c r="G13" s="3">
        <f t="shared" ref="G13:G15" si="12">+F13*E13</f>
        <v>39.164500000000025</v>
      </c>
      <c r="H13" s="17">
        <f t="shared" si="1"/>
        <v>13</v>
      </c>
      <c r="I13" s="17">
        <f t="shared" ref="I13:I15" si="13">RANK(E13,$E$4:$E$25,1)</f>
        <v>10</v>
      </c>
      <c r="J13" s="22">
        <f t="shared" si="6"/>
        <v>0.84302110329507485</v>
      </c>
      <c r="K13" s="12">
        <f>(+J13-VLOOKUP($A13,[1]Sheet1!$A$3:$O$91,6,FALSE))*0.1</f>
        <v>-2.697889670492515E-3</v>
      </c>
    </row>
    <row r="14" spans="1:13">
      <c r="A14" s="73">
        <v>324</v>
      </c>
      <c r="B14" t="str">
        <f>VLOOKUP($A14,[1]Sheet1!$A$3:$D$91,2,FALSE)</f>
        <v>Bonnie</v>
      </c>
      <c r="C14" t="str">
        <f>VLOOKUP($A14,[1]Sheet1!$A$3:$D$91,3,FALSE)</f>
        <v>R King</v>
      </c>
      <c r="D14" s="2">
        <v>0.52086805555555549</v>
      </c>
      <c r="E14" s="3">
        <f t="shared" si="11"/>
        <v>45.049999999999926</v>
      </c>
      <c r="F14" s="11">
        <v>0.88</v>
      </c>
      <c r="G14" s="3">
        <f t="shared" si="12"/>
        <v>39.643999999999934</v>
      </c>
      <c r="H14" s="17">
        <f t="shared" si="1"/>
        <v>15</v>
      </c>
      <c r="I14" s="17">
        <f t="shared" si="13"/>
        <v>11</v>
      </c>
      <c r="J14" s="22">
        <f t="shared" si="6"/>
        <v>0.84239733629300861</v>
      </c>
      <c r="K14" s="12">
        <f>(+J14-VLOOKUP($A14,[1]Sheet1!$A$3:$O$91,6,FALSE))*0.1</f>
        <v>-3.7602663706991393E-3</v>
      </c>
    </row>
    <row r="15" spans="1:13">
      <c r="A15" s="73">
        <v>75</v>
      </c>
      <c r="B15" t="str">
        <f>VLOOKUP($A15,[1]Sheet1!$A$3:$D$91,2,FALSE)</f>
        <v>Cracklin Rosie</v>
      </c>
      <c r="C15" t="str">
        <f>VLOOKUP($A15,[1]Sheet1!$A$3:$D$91,3,FALSE)</f>
        <v>C Bridges</v>
      </c>
      <c r="D15" s="2">
        <v>0.5209259259259259</v>
      </c>
      <c r="E15" s="3">
        <f t="shared" si="11"/>
        <v>45.133333333333326</v>
      </c>
      <c r="F15" s="11">
        <v>0.86</v>
      </c>
      <c r="G15" s="3">
        <f t="shared" si="12"/>
        <v>38.81466666666666</v>
      </c>
      <c r="H15" s="17">
        <f t="shared" si="1"/>
        <v>10</v>
      </c>
      <c r="I15" s="17">
        <f t="shared" si="13"/>
        <v>12</v>
      </c>
      <c r="J15" s="22">
        <f t="shared" si="6"/>
        <v>0.84084194977843385</v>
      </c>
      <c r="K15" s="12">
        <f>(+J15-VLOOKUP($A15,[1]Sheet1!$A$3:$O$91,6,FALSE))*0.1</f>
        <v>-1.9158050221566138E-3</v>
      </c>
    </row>
    <row r="16" spans="1:13">
      <c r="A16" s="73">
        <v>318</v>
      </c>
      <c r="B16" t="str">
        <f>VLOOKUP($A16,[1]Sheet1!$A$3:$D$91,2,FALSE)</f>
        <v>Rain Dog</v>
      </c>
      <c r="C16" t="str">
        <f>VLOOKUP($A16,[1]Sheet1!$A$3:$D$91,3,FALSE)</f>
        <v>T Park</v>
      </c>
      <c r="D16" s="2">
        <v>0.52103009259259259</v>
      </c>
      <c r="E16" s="3">
        <f t="shared" si="11"/>
        <v>45.283333333333353</v>
      </c>
      <c r="F16" s="11">
        <v>0.85</v>
      </c>
      <c r="G16" s="3">
        <f t="shared" ref="G16:G19" si="14">+F16*E16</f>
        <v>38.490833333333349</v>
      </c>
      <c r="H16" s="17">
        <f t="shared" si="1"/>
        <v>7</v>
      </c>
      <c r="I16" s="17">
        <f t="shared" ref="I16:I19" si="15">RANK(E16,$E$4:$E$25,1)</f>
        <v>13</v>
      </c>
      <c r="J16" s="22">
        <f t="shared" ref="J16:J19" si="16">+$G$4/E16</f>
        <v>0.83805668016194235</v>
      </c>
      <c r="K16" s="12">
        <f>(+J16-VLOOKUP($A16,[1]Sheet1!$A$3:$O$91,6,FALSE))*0.1</f>
        <v>-2.1943319838057642E-3</v>
      </c>
    </row>
    <row r="17" spans="1:11">
      <c r="A17" s="73">
        <v>147</v>
      </c>
      <c r="B17" t="str">
        <f>VLOOKUP($A17,[1]Sheet1!$A$3:$D$91,2,FALSE)</f>
        <v>Zero</v>
      </c>
      <c r="C17" t="str">
        <f>VLOOKUP($A17,[1]Sheet1!$A$3:$D$91,3,FALSE)</f>
        <v>A Aitken</v>
      </c>
      <c r="D17" s="2">
        <v>0.52226851851851852</v>
      </c>
      <c r="E17" s="3">
        <f t="shared" si="11"/>
        <v>47.066666666666698</v>
      </c>
      <c r="F17" s="11">
        <v>0.82</v>
      </c>
      <c r="G17" s="3">
        <f t="shared" si="14"/>
        <v>38.59466666666669</v>
      </c>
      <c r="H17" s="17">
        <f t="shared" si="1"/>
        <v>8</v>
      </c>
      <c r="I17" s="17">
        <f t="shared" si="15"/>
        <v>14</v>
      </c>
      <c r="J17" s="22">
        <f t="shared" si="16"/>
        <v>0.80630311614730765</v>
      </c>
      <c r="K17" s="12">
        <f>(+J17-VLOOKUP($A17,[1]Sheet1!$A$3:$O$91,6,FALSE))*0.1</f>
        <v>-1.3696883852692299E-3</v>
      </c>
    </row>
    <row r="18" spans="1:11">
      <c r="A18" s="73">
        <v>194</v>
      </c>
      <c r="B18" t="str">
        <f>VLOOKUP($A18,[1]Sheet1!$A$3:$D$91,2,FALSE)</f>
        <v>Karyn</v>
      </c>
      <c r="C18" t="str">
        <f>VLOOKUP($A18,[1]Sheet1!$A$3:$D$91,3,FALSE)</f>
        <v>Cameron Jones</v>
      </c>
      <c r="D18" s="2">
        <v>0.52233796296296298</v>
      </c>
      <c r="E18" s="3">
        <f t="shared" ref="E18:E19" si="17">(+D18-$D$2)*24*60</f>
        <v>47.166666666666714</v>
      </c>
      <c r="F18" s="11">
        <v>0.86</v>
      </c>
      <c r="G18" s="3">
        <f t="shared" si="14"/>
        <v>40.563333333333375</v>
      </c>
      <c r="H18" s="17">
        <f t="shared" si="1"/>
        <v>16</v>
      </c>
      <c r="I18" s="17">
        <f t="shared" si="15"/>
        <v>15</v>
      </c>
      <c r="J18" s="22">
        <f t="shared" si="16"/>
        <v>0.80459363957597041</v>
      </c>
      <c r="K18" s="12">
        <f>(+J18-VLOOKUP($A18,[1]Sheet1!$A$3:$O$91,6,FALSE))*0.1</f>
        <v>-5.5406360424029577E-3</v>
      </c>
    </row>
    <row r="19" spans="1:11">
      <c r="A19" s="73">
        <v>307</v>
      </c>
      <c r="B19" t="str">
        <f>VLOOKUP($A19,[1]Sheet1!$A$3:$D$91,2,FALSE)</f>
        <v>Zephere</v>
      </c>
      <c r="C19" t="str">
        <f>VLOOKUP($A19,[1]Sheet1!$A$3:$D$91,3,FALSE)</f>
        <v>C Bridges</v>
      </c>
      <c r="D19" s="2">
        <v>0.52379629629629632</v>
      </c>
      <c r="E19" s="3">
        <f t="shared" si="17"/>
        <v>49.266666666666723</v>
      </c>
      <c r="F19" s="11">
        <v>0.78</v>
      </c>
      <c r="G19" s="3">
        <f t="shared" si="14"/>
        <v>38.428000000000047</v>
      </c>
      <c r="H19" s="17">
        <f t="shared" si="1"/>
        <v>6</v>
      </c>
      <c r="I19" s="17">
        <f t="shared" si="15"/>
        <v>16</v>
      </c>
      <c r="J19" s="22">
        <f t="shared" si="16"/>
        <v>0.77029769959404459</v>
      </c>
    </row>
    <row r="20" spans="1:11">
      <c r="D20" s="2"/>
      <c r="E20" s="3"/>
      <c r="F20" s="11"/>
      <c r="G20" s="3"/>
      <c r="H20" s="17"/>
      <c r="I20" s="17"/>
      <c r="J20" s="22"/>
    </row>
    <row r="21" spans="1:11">
      <c r="A21" s="5"/>
      <c r="D21" s="2"/>
      <c r="E21" s="3"/>
      <c r="F21" s="11"/>
      <c r="G21" s="3"/>
      <c r="H21" s="17"/>
      <c r="I21" s="17"/>
      <c r="J21" s="22"/>
    </row>
    <row r="22" spans="1:11">
      <c r="A22" s="5"/>
      <c r="D22" s="2"/>
      <c r="E22" s="3"/>
      <c r="F22" s="11"/>
      <c r="G22" s="3"/>
      <c r="H22" s="17"/>
      <c r="I22" s="17"/>
      <c r="J22" s="22"/>
    </row>
    <row r="23" spans="1:11">
      <c r="D23" s="2"/>
      <c r="E23" s="3"/>
      <c r="F23" s="11"/>
      <c r="G23" s="3"/>
      <c r="H23" s="17"/>
      <c r="I23" s="17"/>
      <c r="J23" s="22"/>
    </row>
    <row r="24" spans="1:11">
      <c r="D24" s="2"/>
      <c r="E24" s="3"/>
      <c r="F24" s="11"/>
      <c r="G24" s="3"/>
      <c r="H24" s="17"/>
      <c r="I24" s="17"/>
      <c r="J24" s="22"/>
    </row>
    <row r="25" spans="1:11">
      <c r="D25" s="2"/>
      <c r="E25" s="3"/>
      <c r="F25" s="11"/>
      <c r="G25" s="3"/>
      <c r="H25" s="17"/>
      <c r="I25" s="17"/>
      <c r="J25" s="22"/>
    </row>
    <row r="26" spans="1:11">
      <c r="D26" s="11"/>
    </row>
    <row r="27" spans="1:11">
      <c r="D27" s="11"/>
    </row>
    <row r="28" spans="1:11">
      <c r="D28" s="11"/>
    </row>
    <row r="29" spans="1:11">
      <c r="D29" s="11"/>
    </row>
    <row r="30" spans="1:11">
      <c r="D30" s="11"/>
    </row>
    <row r="31" spans="1:11">
      <c r="D31" s="11"/>
    </row>
    <row r="32" spans="1:11">
      <c r="D32" s="11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8.83203125" style="5"/>
    <col min="2" max="2" width="14.33203125" bestFit="1" customWidth="1"/>
    <col min="3" max="3" width="11.33203125" bestFit="1" customWidth="1"/>
    <col min="4" max="4" width="11.5" bestFit="1" customWidth="1"/>
    <col min="6" max="6" width="9.5" customWidth="1"/>
    <col min="7" max="7" width="9.83203125" bestFit="1" customWidth="1"/>
    <col min="8" max="8" width="6.1640625" style="19" bestFit="1" customWidth="1"/>
    <col min="9" max="9" width="7.5" bestFit="1" customWidth="1"/>
    <col min="10" max="10" width="9.5" style="21" hidden="1" customWidth="1"/>
    <col min="11" max="11" width="11.1640625" style="12" hidden="1" customWidth="1"/>
  </cols>
  <sheetData>
    <row r="1" spans="1:11" ht="17">
      <c r="A1" s="1" t="s">
        <v>11</v>
      </c>
      <c r="D1" s="2"/>
      <c r="E1" s="3"/>
      <c r="F1" s="4"/>
      <c r="G1" s="3"/>
      <c r="H1" s="17"/>
      <c r="I1" s="17"/>
      <c r="J1" s="22"/>
    </row>
    <row r="2" spans="1:11">
      <c r="D2" s="15">
        <v>0.53055555555555556</v>
      </c>
      <c r="E2" s="3"/>
      <c r="F2" s="4"/>
      <c r="G2" s="3"/>
      <c r="H2" s="17"/>
      <c r="I2" s="17"/>
      <c r="J2" s="22"/>
    </row>
    <row r="3" spans="1:11" ht="24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0.55962962962962959</v>
      </c>
      <c r="E4" s="3">
        <f t="shared" ref="E4" si="0">(+D4-$D$2)*24*60</f>
        <v>41.866666666666603</v>
      </c>
      <c r="F4" s="11">
        <v>0.92</v>
      </c>
      <c r="G4" s="3">
        <f>+F4*E4</f>
        <v>38.517333333333276</v>
      </c>
      <c r="H4" s="17">
        <f>RANK(G4,$G$4:$G$20,1)</f>
        <v>9</v>
      </c>
      <c r="I4" s="17">
        <f>RANK(E4,$E$4:$E$20,1)</f>
        <v>2</v>
      </c>
      <c r="J4" s="22">
        <f t="shared" ref="J4" si="1">+$G$4/E4</f>
        <v>0.92</v>
      </c>
      <c r="K4" s="12">
        <f>(+J4-VLOOKUP($A4,[1]Sheet1!$A$3:$O$91,6,FALSE))*0.1</f>
        <v>0</v>
      </c>
    </row>
    <row r="5" spans="1:11">
      <c r="A5" s="5">
        <v>101</v>
      </c>
      <c r="B5" t="str">
        <f>VLOOKUP($A5,[1]Sheet1!$A$3:$D$91,2,FALSE)</f>
        <v>Minty</v>
      </c>
      <c r="C5" t="str">
        <f>VLOOKUP($A5,[1]Sheet1!$A$3:$D$91,3,FALSE)</f>
        <v>H Atkinson</v>
      </c>
      <c r="D5" s="2">
        <v>0.55954861111111109</v>
      </c>
      <c r="E5" s="3">
        <f t="shared" ref="E5:E19" si="2">(+D5-$D$2)*24*60</f>
        <v>41.749999999999972</v>
      </c>
      <c r="F5" s="11">
        <v>0.92</v>
      </c>
      <c r="G5" s="3">
        <f t="shared" ref="G5:G7" si="3">+F5*E5</f>
        <v>38.409999999999975</v>
      </c>
      <c r="H5" s="17">
        <f t="shared" ref="H5:H7" si="4">RANK(G5,$G$4:$G$20,1)</f>
        <v>6</v>
      </c>
      <c r="I5" s="17">
        <f t="shared" ref="I5:I7" si="5">RANK(E5,$E$4:$E$20,1)</f>
        <v>1</v>
      </c>
      <c r="J5" s="22">
        <f t="shared" ref="J5:J7" si="6">+$G$4/E5</f>
        <v>0.92257085828343244</v>
      </c>
      <c r="K5" s="12">
        <f>(+J5-VLOOKUP($A5,[1]Sheet1!$A$3:$O$91,6,FALSE))*0.1</f>
        <v>2.5708582834323981E-4</v>
      </c>
    </row>
    <row r="6" spans="1:11">
      <c r="A6" s="5">
        <v>254</v>
      </c>
      <c r="B6" t="str">
        <f>VLOOKUP($A6,[1]Sheet1!$A$3:$D$91,2,FALSE)</f>
        <v>Wave Dancer</v>
      </c>
      <c r="C6" t="str">
        <f>VLOOKUP($A6,[1]Sheet1!$A$3:$D$91,3,FALSE)</f>
        <v>R Ineson</v>
      </c>
      <c r="D6" s="2">
        <v>0.56004629629629632</v>
      </c>
      <c r="E6" s="3">
        <f t="shared" si="2"/>
        <v>42.466666666666697</v>
      </c>
      <c r="F6" s="11">
        <v>0.9</v>
      </c>
      <c r="G6" s="3">
        <f t="shared" si="3"/>
        <v>38.220000000000027</v>
      </c>
      <c r="H6" s="17">
        <f t="shared" si="4"/>
        <v>5</v>
      </c>
      <c r="I6" s="17">
        <f t="shared" si="5"/>
        <v>3</v>
      </c>
      <c r="J6" s="22">
        <f t="shared" si="6"/>
        <v>0.90700156985871072</v>
      </c>
      <c r="K6" s="12">
        <f>(+J6-VLOOKUP($A6,[1]Sheet1!$A$3:$O$91,6,FALSE))*0.1</f>
        <v>1.700156985871071E-3</v>
      </c>
    </row>
    <row r="7" spans="1:11">
      <c r="A7" s="5">
        <v>152</v>
      </c>
      <c r="B7" t="str">
        <f>VLOOKUP($A7,[1]Sheet1!$A$3:$D$91,2,FALSE)</f>
        <v>Zonda</v>
      </c>
      <c r="C7" t="str">
        <f>VLOOKUP($A7,[1]Sheet1!$A$3:$D$91,3,FALSE)</f>
        <v>S Edwards</v>
      </c>
      <c r="D7" s="2">
        <v>0.56031249999999999</v>
      </c>
      <c r="E7" s="3">
        <f t="shared" si="2"/>
        <v>42.84999999999998</v>
      </c>
      <c r="F7" s="11">
        <v>0.89</v>
      </c>
      <c r="G7" s="3">
        <f t="shared" si="3"/>
        <v>38.136499999999984</v>
      </c>
      <c r="H7" s="17">
        <f t="shared" si="4"/>
        <v>4</v>
      </c>
      <c r="I7" s="17">
        <f t="shared" si="5"/>
        <v>4</v>
      </c>
      <c r="J7" s="22">
        <f t="shared" si="6"/>
        <v>0.89888759237650628</v>
      </c>
      <c r="K7" s="12">
        <f>(+J7-VLOOKUP($A7,[1]Sheet1!$A$3:$O$91,6,FALSE))*0.1</f>
        <v>8.8875923765062708E-4</v>
      </c>
    </row>
    <row r="8" spans="1:11">
      <c r="A8" s="5">
        <v>322</v>
      </c>
      <c r="B8" t="str">
        <f>VLOOKUP($A8,[1]Sheet1!$A$3:$D$91,2,FALSE)</f>
        <v>Victoria</v>
      </c>
      <c r="C8" t="str">
        <f>VLOOKUP($A8,[1]Sheet1!$A$3:$D$91,3,FALSE)</f>
        <v>P Stokell</v>
      </c>
      <c r="D8" s="2">
        <v>0.56071759259259257</v>
      </c>
      <c r="E8" s="3">
        <f t="shared" si="2"/>
        <v>43.433333333333302</v>
      </c>
      <c r="F8" s="11">
        <v>0.87</v>
      </c>
      <c r="G8" s="3">
        <f t="shared" ref="G8:G19" si="7">+F8*E8</f>
        <v>37.786999999999971</v>
      </c>
      <c r="H8" s="17">
        <f t="shared" ref="H8:H19" si="8">RANK(G8,$G$4:$G$20,1)</f>
        <v>2</v>
      </c>
      <c r="I8" s="17">
        <f t="shared" ref="I8:I19" si="9">RANK(E8,$E$4:$E$20,1)</f>
        <v>5</v>
      </c>
      <c r="J8" s="22">
        <f t="shared" ref="J8:J19" si="10">+$G$4/E8</f>
        <v>0.88681504221028329</v>
      </c>
      <c r="K8" s="12">
        <f>(+J8-VLOOKUP($A8,[1]Sheet1!$A$3:$O$91,6,FALSE))*0.1</f>
        <v>1.6815042210283294E-3</v>
      </c>
    </row>
    <row r="9" spans="1:11">
      <c r="A9" s="5">
        <v>85</v>
      </c>
      <c r="B9" t="str">
        <f>VLOOKUP($A9,[1]Sheet1!$A$3:$D$91,2,FALSE)</f>
        <v>Gamble</v>
      </c>
      <c r="C9" t="str">
        <f>VLOOKUP($A9,[1]Sheet1!$A$3:$D$91,3,FALSE)</f>
        <v>R Wenham</v>
      </c>
      <c r="D9" s="2">
        <v>0.56086805555555552</v>
      </c>
      <c r="E9" s="3">
        <f t="shared" si="2"/>
        <v>43.649999999999949</v>
      </c>
      <c r="F9" s="11">
        <v>0.88</v>
      </c>
      <c r="G9" s="3">
        <f t="shared" si="7"/>
        <v>38.411999999999956</v>
      </c>
      <c r="H9" s="17">
        <f t="shared" si="8"/>
        <v>7</v>
      </c>
      <c r="I9" s="17">
        <f t="shared" si="9"/>
        <v>6</v>
      </c>
      <c r="J9" s="22">
        <f t="shared" si="10"/>
        <v>0.88241313478426853</v>
      </c>
      <c r="K9" s="12">
        <f>(+J9-VLOOKUP($A9,[1]Sheet1!$A$3:$O$91,6,FALSE))*0.1</f>
        <v>2.4131347842685225E-4</v>
      </c>
    </row>
    <row r="10" spans="1:11">
      <c r="A10" s="5">
        <v>107</v>
      </c>
      <c r="B10" t="str">
        <f>VLOOKUP($A10,[1]Sheet1!$A$3:$D$91,2,FALSE)</f>
        <v>By Golly</v>
      </c>
      <c r="C10" t="str">
        <f>VLOOKUP($A10,[1]Sheet1!$A$3:$D$91,3,FALSE)</f>
        <v>G Bird</v>
      </c>
      <c r="D10" s="2">
        <v>0.56123842592592588</v>
      </c>
      <c r="E10" s="3">
        <f t="shared" si="2"/>
        <v>44.183333333333259</v>
      </c>
      <c r="F10" s="11">
        <v>0.87</v>
      </c>
      <c r="G10" s="3">
        <f t="shared" si="7"/>
        <v>38.439499999999938</v>
      </c>
      <c r="H10" s="17">
        <f t="shared" si="8"/>
        <v>8</v>
      </c>
      <c r="I10" s="17">
        <f t="shared" si="9"/>
        <v>7</v>
      </c>
      <c r="J10" s="22">
        <f t="shared" si="10"/>
        <v>0.87176159939645437</v>
      </c>
      <c r="K10" s="12">
        <f>(+J10-VLOOKUP($A10,[1]Sheet1!$A$3:$O$91,6,FALSE))*0.1</f>
        <v>-8.2384006035456374E-4</v>
      </c>
    </row>
    <row r="11" spans="1:11">
      <c r="A11" s="5">
        <v>74</v>
      </c>
      <c r="B11" t="str">
        <f>VLOOKUP($A11,[1]Sheet1!$A$3:$D$91,2,FALSE)</f>
        <v>Limit</v>
      </c>
      <c r="C11" t="str">
        <f>VLOOKUP($A11,[1]Sheet1!$A$3:$D$91,3,FALSE)</f>
        <v>J Boraston</v>
      </c>
      <c r="D11" s="2">
        <v>0.56144675925925924</v>
      </c>
      <c r="E11" s="3">
        <f t="shared" si="2"/>
        <v>44.483333333333306</v>
      </c>
      <c r="F11" s="11">
        <v>0.89</v>
      </c>
      <c r="G11" s="3">
        <f t="shared" si="7"/>
        <v>39.59016666666664</v>
      </c>
      <c r="H11" s="17">
        <f t="shared" si="8"/>
        <v>16</v>
      </c>
      <c r="I11" s="17">
        <f t="shared" si="9"/>
        <v>8</v>
      </c>
      <c r="J11" s="22">
        <f t="shared" si="10"/>
        <v>0.86588235294117577</v>
      </c>
      <c r="K11" s="12">
        <f>(+J11-VLOOKUP($A11,[1]Sheet1!$A$3:$O$91,6,FALSE))*0.1</f>
        <v>-3.4117647058824253E-3</v>
      </c>
    </row>
    <row r="12" spans="1:11">
      <c r="A12" s="5">
        <v>318</v>
      </c>
      <c r="B12" t="str">
        <f>VLOOKUP($A12,[1]Sheet1!$A$3:$D$91,2,FALSE)</f>
        <v>Rain Dog</v>
      </c>
      <c r="C12" t="str">
        <f>VLOOKUP($A12,[1]Sheet1!$A$3:$D$91,3,FALSE)</f>
        <v>T Park</v>
      </c>
      <c r="D12" s="2">
        <v>0.56162037037037038</v>
      </c>
      <c r="E12" s="3">
        <f t="shared" si="2"/>
        <v>44.733333333333348</v>
      </c>
      <c r="F12" s="11">
        <v>0.85</v>
      </c>
      <c r="G12" s="3">
        <f t="shared" si="7"/>
        <v>38.023333333333348</v>
      </c>
      <c r="H12" s="17">
        <f t="shared" si="8"/>
        <v>3</v>
      </c>
      <c r="I12" s="17">
        <f t="shared" si="9"/>
        <v>9</v>
      </c>
      <c r="J12" s="22">
        <f t="shared" si="10"/>
        <v>0.86104321907600445</v>
      </c>
      <c r="K12" s="12">
        <f>(+J12-VLOOKUP($A12,[1]Sheet1!$A$3:$O$91,6,FALSE))*0.1</f>
        <v>1.0432190760044646E-4</v>
      </c>
    </row>
    <row r="13" spans="1:11">
      <c r="A13" s="5">
        <v>29</v>
      </c>
      <c r="B13" t="str">
        <f>VLOOKUP($A13,[1]Sheet1!$A$3:$D$91,2,FALSE)</f>
        <v>Wild Child</v>
      </c>
      <c r="C13" t="str">
        <f>VLOOKUP($A13,[1]Sheet1!$A$3:$D$91,3,FALSE)</f>
        <v>T Bird</v>
      </c>
      <c r="D13" s="2">
        <v>0.56166666666666665</v>
      </c>
      <c r="E13" s="3">
        <f t="shared" si="2"/>
        <v>44.799999999999969</v>
      </c>
      <c r="F13" s="11">
        <v>0.88</v>
      </c>
      <c r="G13" s="3">
        <f t="shared" si="7"/>
        <v>39.423999999999971</v>
      </c>
      <c r="H13" s="17">
        <f t="shared" si="8"/>
        <v>13</v>
      </c>
      <c r="I13" s="17">
        <f t="shared" si="9"/>
        <v>10</v>
      </c>
      <c r="J13" s="22">
        <f t="shared" si="10"/>
        <v>0.85976190476190406</v>
      </c>
      <c r="K13" s="12">
        <f>(+J13-VLOOKUP($A13,[1]Sheet1!$A$3:$O$91,6,FALSE))*0.1</f>
        <v>-2.0238095238095943E-3</v>
      </c>
    </row>
    <row r="14" spans="1:11">
      <c r="A14" s="5">
        <v>324</v>
      </c>
      <c r="B14" t="str">
        <f>VLOOKUP($A14,[1]Sheet1!$A$3:$D$91,2,FALSE)</f>
        <v>Bonnie</v>
      </c>
      <c r="C14" t="str">
        <f>VLOOKUP($A14,[1]Sheet1!$A$3:$D$91,3,FALSE)</f>
        <v>R King</v>
      </c>
      <c r="D14" s="2">
        <v>0.56178240740740737</v>
      </c>
      <c r="E14" s="3">
        <f t="shared" si="2"/>
        <v>44.966666666666612</v>
      </c>
      <c r="F14" s="11">
        <v>0.88</v>
      </c>
      <c r="G14" s="3">
        <f t="shared" si="7"/>
        <v>39.570666666666618</v>
      </c>
      <c r="H14" s="17">
        <f t="shared" si="8"/>
        <v>15</v>
      </c>
      <c r="I14" s="17">
        <f t="shared" si="9"/>
        <v>11</v>
      </c>
      <c r="J14" s="22">
        <f t="shared" si="10"/>
        <v>0.85657524091919923</v>
      </c>
      <c r="K14" s="12">
        <f>(+J14-VLOOKUP($A14,[1]Sheet1!$A$3:$O$91,6,FALSE))*0.1</f>
        <v>-2.3424759080800774E-3</v>
      </c>
    </row>
    <row r="15" spans="1:11">
      <c r="A15" s="5">
        <v>75</v>
      </c>
      <c r="B15" t="str">
        <f>VLOOKUP($A15,[1]Sheet1!$A$3:$D$91,2,FALSE)</f>
        <v>Cracklin Rosie</v>
      </c>
      <c r="C15" t="str">
        <f>VLOOKUP($A15,[1]Sheet1!$A$3:$D$91,3,FALSE)</f>
        <v>C Bridges</v>
      </c>
      <c r="D15" s="2">
        <v>0.56189814814814809</v>
      </c>
      <c r="E15" s="3">
        <f t="shared" si="2"/>
        <v>45.133333333333248</v>
      </c>
      <c r="F15" s="11">
        <v>0.86</v>
      </c>
      <c r="G15" s="3">
        <f t="shared" si="7"/>
        <v>38.814666666666589</v>
      </c>
      <c r="H15" s="17">
        <f t="shared" si="8"/>
        <v>11</v>
      </c>
      <c r="I15" s="17">
        <f t="shared" si="9"/>
        <v>12</v>
      </c>
      <c r="J15" s="22">
        <f t="shared" si="10"/>
        <v>0.85341211225997082</v>
      </c>
      <c r="K15" s="12">
        <f>(+J15-VLOOKUP($A15,[1]Sheet1!$A$3:$O$91,6,FALSE))*0.1</f>
        <v>-6.5878877400291644E-4</v>
      </c>
    </row>
    <row r="16" spans="1:11">
      <c r="A16" s="5">
        <v>330</v>
      </c>
      <c r="B16" t="str">
        <f>VLOOKUP($A16,[1]Sheet1!$A$3:$D$91,2,FALSE)</f>
        <v>Kiwi Monogams</v>
      </c>
      <c r="C16" t="str">
        <f>VLOOKUP($A16,[1]Sheet1!$A$3:$D$91,3,FALSE)</f>
        <v>C Jones</v>
      </c>
      <c r="D16" s="2">
        <v>0.56214120370370368</v>
      </c>
      <c r="E16" s="3">
        <f t="shared" si="2"/>
        <v>45.483333333333306</v>
      </c>
      <c r="F16" s="11">
        <v>0.87</v>
      </c>
      <c r="G16" s="3">
        <f t="shared" si="7"/>
        <v>39.570499999999974</v>
      </c>
      <c r="H16" s="17">
        <f t="shared" si="8"/>
        <v>14</v>
      </c>
      <c r="I16" s="17">
        <f t="shared" si="9"/>
        <v>13</v>
      </c>
      <c r="J16" s="22">
        <f t="shared" si="10"/>
        <v>0.84684499816782632</v>
      </c>
      <c r="K16" s="12">
        <f>(+J16-VLOOKUP($A16,[1]Sheet1!$A$3:$O$91,6,FALSE))*0.1</f>
        <v>-2.3155001832173673E-3</v>
      </c>
    </row>
    <row r="17" spans="1:11">
      <c r="A17" s="5">
        <v>194</v>
      </c>
      <c r="B17" t="str">
        <f>VLOOKUP($A17,[1]Sheet1!$A$3:$D$91,2,FALSE)</f>
        <v>Karyn</v>
      </c>
      <c r="C17" t="str">
        <f>VLOOKUP($A17,[1]Sheet1!$A$3:$D$91,3,FALSE)</f>
        <v>Cameron Jones</v>
      </c>
      <c r="D17" s="2">
        <v>0.56246527777777777</v>
      </c>
      <c r="E17" s="3">
        <f t="shared" si="2"/>
        <v>45.949999999999989</v>
      </c>
      <c r="F17" s="11">
        <v>0.85</v>
      </c>
      <c r="G17" s="3">
        <f t="shared" si="7"/>
        <v>39.05749999999999</v>
      </c>
      <c r="H17" s="17">
        <f t="shared" si="8"/>
        <v>12</v>
      </c>
      <c r="I17" s="17">
        <f t="shared" si="9"/>
        <v>14</v>
      </c>
      <c r="J17" s="22">
        <f t="shared" si="10"/>
        <v>0.83824446862531632</v>
      </c>
      <c r="K17" s="12">
        <f>(+J17-VLOOKUP($A17,[1]Sheet1!$A$3:$O$91,6,FALSE))*0.1</f>
        <v>-2.1755531374683668E-3</v>
      </c>
    </row>
    <row r="18" spans="1:11">
      <c r="A18" s="5">
        <v>307</v>
      </c>
      <c r="B18" t="str">
        <f>VLOOKUP($A18,[1]Sheet1!$A$3:$D$91,2,FALSE)</f>
        <v>Zephere</v>
      </c>
      <c r="C18" t="str">
        <f>VLOOKUP($A18,[1]Sheet1!$A$3:$D$91,3,FALSE)</f>
        <v>C Bridges</v>
      </c>
      <c r="D18" s="15">
        <v>0.56298611111111108</v>
      </c>
      <c r="E18" s="3">
        <f t="shared" si="2"/>
        <v>46.699999999999946</v>
      </c>
      <c r="F18" s="11">
        <v>0.78</v>
      </c>
      <c r="G18" s="3">
        <f t="shared" si="7"/>
        <v>36.425999999999959</v>
      </c>
      <c r="H18" s="17">
        <f t="shared" si="8"/>
        <v>1</v>
      </c>
      <c r="I18" s="17">
        <f t="shared" si="9"/>
        <v>15</v>
      </c>
      <c r="J18" s="22">
        <f t="shared" si="10"/>
        <v>0.82478229835831518</v>
      </c>
      <c r="K18" s="12">
        <f>(+J18-VLOOKUP($A18,[1]Sheet1!$A$3:$O$91,6,FALSE))*0.1</f>
        <v>3.4782298358315145E-3</v>
      </c>
    </row>
    <row r="19" spans="1:11">
      <c r="A19" s="5">
        <v>147</v>
      </c>
      <c r="B19" t="str">
        <f>VLOOKUP($A19,[1]Sheet1!$A$3:$D$91,2,FALSE)</f>
        <v>Zero</v>
      </c>
      <c r="C19" t="str">
        <f>VLOOKUP($A19,[1]Sheet1!$A$3:$D$91,3,FALSE)</f>
        <v>A Aitken</v>
      </c>
      <c r="D19" s="15">
        <v>0.5631828703703704</v>
      </c>
      <c r="E19" s="3">
        <f t="shared" si="2"/>
        <v>46.983333333333377</v>
      </c>
      <c r="F19" s="11">
        <v>0.82</v>
      </c>
      <c r="G19" s="3">
        <f t="shared" si="7"/>
        <v>38.526333333333369</v>
      </c>
      <c r="H19" s="17">
        <f t="shared" si="8"/>
        <v>10</v>
      </c>
      <c r="I19" s="17">
        <f t="shared" si="9"/>
        <v>16</v>
      </c>
      <c r="J19" s="22">
        <f t="shared" si="10"/>
        <v>0.81980844271017894</v>
      </c>
      <c r="K19" s="12">
        <f>(+J19-VLOOKUP($A19,[1]Sheet1!$A$3:$O$91,6,FALSE))*0.1</f>
        <v>-1.915572898210094E-5</v>
      </c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Q32" sqref="Q32"/>
    </sheetView>
  </sheetViews>
  <sheetFormatPr baseColWidth="10" defaultColWidth="8.83203125" defaultRowHeight="12" x14ac:dyDescent="0"/>
  <cols>
    <col min="1" max="1" width="8.83203125" style="5"/>
    <col min="2" max="2" width="14.33203125" customWidth="1"/>
    <col min="3" max="3" width="11.33203125" customWidth="1"/>
    <col min="4" max="4" width="11.5" customWidth="1"/>
    <col min="6" max="6" width="9.5" customWidth="1"/>
    <col min="7" max="7" width="9.83203125" bestFit="1" customWidth="1"/>
    <col min="8" max="8" width="6.1640625" style="19" bestFit="1" customWidth="1"/>
    <col min="9" max="9" width="7.5" bestFit="1" customWidth="1"/>
    <col min="10" max="10" width="9.1640625" style="21" hidden="1" customWidth="1"/>
    <col min="11" max="11" width="6.5" style="12" hidden="1" customWidth="1"/>
    <col min="12" max="12" width="11.5" customWidth="1"/>
  </cols>
  <sheetData>
    <row r="1" spans="1:13" ht="17">
      <c r="A1" s="1" t="s">
        <v>16</v>
      </c>
      <c r="D1" s="2"/>
      <c r="E1" s="3"/>
      <c r="F1" s="4"/>
      <c r="G1" s="3"/>
      <c r="H1" s="17"/>
      <c r="I1" s="17"/>
      <c r="J1" s="22"/>
    </row>
    <row r="2" spans="1:13" ht="12.75" customHeight="1">
      <c r="D2" s="15">
        <v>0.55208333333333337</v>
      </c>
      <c r="E2" s="3"/>
      <c r="F2" s="4"/>
      <c r="G2" s="3"/>
      <c r="H2" s="17"/>
      <c r="I2" s="17"/>
      <c r="J2" s="22"/>
    </row>
    <row r="3" spans="1:13" ht="27.75" customHeight="1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>
      <c r="A4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0.58429398148148148</v>
      </c>
      <c r="E4" s="3">
        <f t="shared" ref="E4:E20" si="0">(+D4-$D$2)*24*60</f>
        <v>46.383333333333283</v>
      </c>
      <c r="F4">
        <v>0.92</v>
      </c>
      <c r="G4" s="3">
        <f t="shared" ref="G4:G20" si="1">+F4*E4</f>
        <v>42.672666666666622</v>
      </c>
      <c r="H4" s="17">
        <f t="shared" ref="H4:H20" si="2">RANK(G4,$G$4:$G$20,1)</f>
        <v>11</v>
      </c>
      <c r="I4" s="17">
        <f t="shared" ref="I4:I20" si="3">RANK(E4,$E$4:$E$20,1)</f>
        <v>4</v>
      </c>
      <c r="J4" s="22">
        <f t="shared" ref="J4:J20" si="4">+$G$4/E4</f>
        <v>0.92</v>
      </c>
      <c r="K4" s="12">
        <f>(+J4-VLOOKUP($A4,[1]Sheet1!$A$3:$O$91,6,FALSE))*0.1</f>
        <v>0</v>
      </c>
      <c r="M4" s="16"/>
    </row>
    <row r="5" spans="1:13">
      <c r="A5">
        <v>101</v>
      </c>
      <c r="B5" t="str">
        <f>VLOOKUP($A5,[1]Sheet1!$A$3:$D$91,2,FALSE)</f>
        <v>Minty</v>
      </c>
      <c r="C5" t="str">
        <f>VLOOKUP($A5,[1]Sheet1!$A$3:$D$91,3,FALSE)</f>
        <v>H Atkinson</v>
      </c>
      <c r="D5" s="2">
        <v>0.58368055555555554</v>
      </c>
      <c r="E5" s="3">
        <f t="shared" si="0"/>
        <v>45.499999999999915</v>
      </c>
      <c r="F5">
        <v>0.92</v>
      </c>
      <c r="G5" s="3">
        <f t="shared" si="1"/>
        <v>41.859999999999921</v>
      </c>
      <c r="H5" s="17">
        <f t="shared" si="2"/>
        <v>7</v>
      </c>
      <c r="I5" s="17">
        <f t="shared" si="3"/>
        <v>1</v>
      </c>
      <c r="J5" s="22">
        <f t="shared" si="4"/>
        <v>0.93786080586080667</v>
      </c>
      <c r="K5" s="12">
        <f>(+J5-VLOOKUP($A5,[1]Sheet1!$A$3:$O$91,6,FALSE))*0.1</f>
        <v>1.786080586080663E-3</v>
      </c>
      <c r="M5" s="16"/>
    </row>
    <row r="6" spans="1:13">
      <c r="A6">
        <v>152</v>
      </c>
      <c r="B6" t="str">
        <f>VLOOKUP($A6,[1]Sheet1!$A$3:$D$91,2,FALSE)</f>
        <v>Zonda</v>
      </c>
      <c r="C6" t="str">
        <f>VLOOKUP($A6,[1]Sheet1!$A$3:$D$91,3,FALSE)</f>
        <v>S Edwards</v>
      </c>
      <c r="D6" s="2">
        <v>0.58378472222222222</v>
      </c>
      <c r="E6" s="3">
        <f t="shared" si="0"/>
        <v>45.649999999999942</v>
      </c>
      <c r="F6">
        <v>0.89</v>
      </c>
      <c r="G6" s="3">
        <f t="shared" si="1"/>
        <v>40.628499999999946</v>
      </c>
      <c r="H6" s="17">
        <f t="shared" si="2"/>
        <v>2</v>
      </c>
      <c r="I6" s="17">
        <f t="shared" si="3"/>
        <v>2</v>
      </c>
      <c r="J6" s="22">
        <f t="shared" si="4"/>
        <v>0.93477911646586365</v>
      </c>
      <c r="K6" s="12">
        <f>(+J6-VLOOKUP($A6,[1]Sheet1!$A$3:$O$91,6,FALSE))*0.1</f>
        <v>4.4779116465863637E-3</v>
      </c>
      <c r="M6" s="16"/>
    </row>
    <row r="7" spans="1:13">
      <c r="A7">
        <v>29</v>
      </c>
      <c r="B7" t="str">
        <f>VLOOKUP($A7,[1]Sheet1!$A$3:$D$91,2,FALSE)</f>
        <v>Wild Child</v>
      </c>
      <c r="C7" t="str">
        <f>VLOOKUP($A7,[1]Sheet1!$A$3:$D$91,3,FALSE)</f>
        <v>T Bird</v>
      </c>
      <c r="D7" s="2">
        <v>0.58387731481481475</v>
      </c>
      <c r="E7" s="3">
        <f t="shared" si="0"/>
        <v>45.783333333333189</v>
      </c>
      <c r="F7">
        <v>0.88</v>
      </c>
      <c r="G7" s="3">
        <f t="shared" si="1"/>
        <v>40.289333333333204</v>
      </c>
      <c r="H7" s="17">
        <f t="shared" si="2"/>
        <v>1</v>
      </c>
      <c r="I7" s="17">
        <f t="shared" si="3"/>
        <v>3</v>
      </c>
      <c r="J7" s="22">
        <f t="shared" si="4"/>
        <v>0.93205678922461066</v>
      </c>
      <c r="K7" s="12">
        <f>(+J7-VLOOKUP($A7,[1]Sheet1!$A$3:$O$91,6,FALSE))*0.1</f>
        <v>5.2056789224610659E-3</v>
      </c>
      <c r="M7" s="16"/>
    </row>
    <row r="8" spans="1:13">
      <c r="A8">
        <v>74</v>
      </c>
      <c r="B8" t="str">
        <f>VLOOKUP($A8,[1]Sheet1!$A$3:$D$91,2,FALSE)</f>
        <v>Limit</v>
      </c>
      <c r="C8" t="str">
        <f>VLOOKUP($A8,[1]Sheet1!$A$3:$D$91,3,FALSE)</f>
        <v>J Boraston</v>
      </c>
      <c r="D8" s="2">
        <v>0.58474537037037033</v>
      </c>
      <c r="E8" s="3">
        <f t="shared" si="0"/>
        <v>47.033333333333225</v>
      </c>
      <c r="F8">
        <v>0.89</v>
      </c>
      <c r="G8" s="3">
        <f t="shared" si="1"/>
        <v>41.85966666666657</v>
      </c>
      <c r="H8" s="17">
        <f t="shared" si="2"/>
        <v>6</v>
      </c>
      <c r="I8" s="17">
        <f t="shared" si="3"/>
        <v>5</v>
      </c>
      <c r="J8" s="22">
        <f t="shared" si="4"/>
        <v>0.90728561304039801</v>
      </c>
      <c r="K8" s="12">
        <f>(+J8-VLOOKUP($A8,[1]Sheet1!$A$3:$O$91,6,FALSE))*0.1</f>
        <v>7.2856130403979873E-4</v>
      </c>
      <c r="M8" s="16"/>
    </row>
    <row r="9" spans="1:13">
      <c r="A9">
        <v>256</v>
      </c>
      <c r="B9" t="str">
        <f>VLOOKUP($A9,[1]Sheet1!$A$3:$D$91,2,FALSE)</f>
        <v>Front Runner</v>
      </c>
      <c r="C9" t="str">
        <f>VLOOKUP($A9,[1]Sheet1!$A$3:$D$91,3,FALSE)</f>
        <v>D Le Page</v>
      </c>
      <c r="D9" s="2">
        <v>0.58478009259259256</v>
      </c>
      <c r="E9" s="3">
        <f t="shared" si="0"/>
        <v>47.083333333333229</v>
      </c>
      <c r="F9">
        <v>0.89</v>
      </c>
      <c r="G9" s="3">
        <f t="shared" si="1"/>
        <v>41.904166666666576</v>
      </c>
      <c r="H9" s="17">
        <f t="shared" si="2"/>
        <v>8</v>
      </c>
      <c r="I9" s="17">
        <f t="shared" si="3"/>
        <v>6</v>
      </c>
      <c r="J9" s="22">
        <f t="shared" si="4"/>
        <v>0.9063221238938064</v>
      </c>
      <c r="K9" s="12">
        <f>(+J9-VLOOKUP($A9,[1]Sheet1!$A$3:$O$91,6,FALSE))*0.1</f>
        <v>1.6322123893806385E-3</v>
      </c>
      <c r="M9" s="16"/>
    </row>
    <row r="10" spans="1:13">
      <c r="A10">
        <v>324</v>
      </c>
      <c r="B10" t="str">
        <f>VLOOKUP($A10,[1]Sheet1!$A$3:$D$91,2,FALSE)</f>
        <v>Bonnie</v>
      </c>
      <c r="C10" t="str">
        <f>VLOOKUP($A10,[1]Sheet1!$A$3:$D$91,3,FALSE)</f>
        <v>R King</v>
      </c>
      <c r="D10" s="2">
        <v>0.58486111111111116</v>
      </c>
      <c r="E10" s="3">
        <f t="shared" si="0"/>
        <v>47.200000000000024</v>
      </c>
      <c r="F10">
        <v>0.88</v>
      </c>
      <c r="G10" s="3">
        <f t="shared" si="1"/>
        <v>41.536000000000023</v>
      </c>
      <c r="H10" s="17">
        <f t="shared" si="2"/>
        <v>4</v>
      </c>
      <c r="I10" s="17">
        <f t="shared" si="3"/>
        <v>7</v>
      </c>
      <c r="J10" s="22">
        <f t="shared" si="4"/>
        <v>0.90408192090395334</v>
      </c>
      <c r="K10" s="12">
        <f>(+J10-VLOOKUP($A10,[1]Sheet1!$A$3:$O$91,6,FALSE))*0.1</f>
        <v>2.4081920903953336E-3</v>
      </c>
      <c r="M10" s="16"/>
    </row>
    <row r="11" spans="1:13" ht="12.75" customHeight="1">
      <c r="A11">
        <v>185</v>
      </c>
      <c r="B11" t="str">
        <f>VLOOKUP($A11,[1]Sheet1!$A$3:$D$91,2,FALSE)</f>
        <v>Ben</v>
      </c>
      <c r="C11" t="str">
        <f>VLOOKUP($A11,[1]Sheet1!$A$3:$D$91,3,FALSE)</f>
        <v>H Hillle</v>
      </c>
      <c r="D11" s="2">
        <v>0.58511574074074069</v>
      </c>
      <c r="E11" s="3">
        <f t="shared" si="0"/>
        <v>47.566666666666535</v>
      </c>
      <c r="F11">
        <v>0.89</v>
      </c>
      <c r="G11" s="3">
        <f t="shared" si="1"/>
        <v>42.33433333333322</v>
      </c>
      <c r="H11" s="17">
        <f t="shared" si="2"/>
        <v>10</v>
      </c>
      <c r="I11" s="17">
        <f t="shared" si="3"/>
        <v>8</v>
      </c>
      <c r="J11" s="22">
        <f t="shared" si="4"/>
        <v>0.89711282410651871</v>
      </c>
      <c r="K11" s="12">
        <f>(+J11-VLOOKUP($A11,[1]Sheet1!$A$3:$O$91,6,FALSE))*0.1</f>
        <v>7.1128241065187008E-4</v>
      </c>
      <c r="M11" s="16"/>
    </row>
    <row r="12" spans="1:13">
      <c r="A12">
        <v>322</v>
      </c>
      <c r="B12" t="str">
        <f>VLOOKUP($A12,[1]Sheet1!$A$3:$D$91,2,FALSE)</f>
        <v>Victoria</v>
      </c>
      <c r="C12" t="str">
        <f>VLOOKUP($A12,[1]Sheet1!$A$3:$D$91,3,FALSE)</f>
        <v>P Stokell</v>
      </c>
      <c r="D12" s="2">
        <v>0.58531250000000001</v>
      </c>
      <c r="E12" s="3">
        <f t="shared" si="0"/>
        <v>47.849999999999966</v>
      </c>
      <c r="F12">
        <v>0.87</v>
      </c>
      <c r="G12" s="3">
        <f t="shared" si="1"/>
        <v>41.629499999999972</v>
      </c>
      <c r="H12" s="17">
        <f t="shared" si="2"/>
        <v>5</v>
      </c>
      <c r="I12" s="17">
        <f t="shared" si="3"/>
        <v>9</v>
      </c>
      <c r="J12" s="22">
        <f t="shared" si="4"/>
        <v>0.89180076628352456</v>
      </c>
      <c r="K12" s="12">
        <f>(+J12-VLOOKUP($A12,[1]Sheet1!$A$3:$O$91,6,FALSE))*0.1</f>
        <v>2.1800766283524564E-3</v>
      </c>
      <c r="M12" s="16"/>
    </row>
    <row r="13" spans="1:13">
      <c r="A13">
        <v>318</v>
      </c>
      <c r="B13" t="str">
        <f>VLOOKUP($A13,[1]Sheet1!$A$3:$D$91,2,FALSE)</f>
        <v>Rain Dog</v>
      </c>
      <c r="C13" t="str">
        <f>VLOOKUP($A13,[1]Sheet1!$A$3:$D$91,3,FALSE)</f>
        <v>T Park</v>
      </c>
      <c r="D13" s="2">
        <v>0.58569444444444441</v>
      </c>
      <c r="E13" s="3">
        <f t="shared" si="0"/>
        <v>48.399999999999892</v>
      </c>
      <c r="F13">
        <v>0.85</v>
      </c>
      <c r="G13" s="3">
        <f t="shared" si="1"/>
        <v>41.139999999999908</v>
      </c>
      <c r="H13" s="17">
        <f t="shared" si="2"/>
        <v>3</v>
      </c>
      <c r="I13" s="17">
        <f t="shared" si="3"/>
        <v>10</v>
      </c>
      <c r="J13" s="22">
        <f t="shared" si="4"/>
        <v>0.88166666666666771</v>
      </c>
      <c r="K13" s="12">
        <f>(+J13-VLOOKUP($A13,[1]Sheet1!$A$3:$O$91,6,FALSE))*0.1</f>
        <v>2.1666666666667724E-3</v>
      </c>
      <c r="M13" s="16"/>
    </row>
    <row r="14" spans="1:13">
      <c r="A14">
        <v>75</v>
      </c>
      <c r="B14" t="str">
        <f>VLOOKUP($A14,[1]Sheet1!$A$3:$D$91,2,FALSE)</f>
        <v>Cracklin Rosie</v>
      </c>
      <c r="C14" t="str">
        <f>VLOOKUP($A14,[1]Sheet1!$A$3:$D$91,3,FALSE)</f>
        <v>C Bridges</v>
      </c>
      <c r="D14" s="2">
        <v>0.58611111111111114</v>
      </c>
      <c r="E14" s="3">
        <f t="shared" si="0"/>
        <v>48.999999999999986</v>
      </c>
      <c r="F14">
        <v>0.86</v>
      </c>
      <c r="G14" s="3">
        <f t="shared" si="1"/>
        <v>42.139999999999986</v>
      </c>
      <c r="H14" s="17">
        <f t="shared" si="2"/>
        <v>9</v>
      </c>
      <c r="I14" s="17">
        <f t="shared" si="3"/>
        <v>11</v>
      </c>
      <c r="J14" s="22">
        <f t="shared" si="4"/>
        <v>0.8708707482993191</v>
      </c>
      <c r="K14" s="12">
        <f>(+J14-VLOOKUP($A14,[1]Sheet1!$A$3:$O$91,6,FALSE))*0.1</f>
        <v>1.0870748299319111E-3</v>
      </c>
      <c r="M14" s="16"/>
    </row>
    <row r="15" spans="1:13">
      <c r="A15">
        <v>107</v>
      </c>
      <c r="B15" t="str">
        <f>VLOOKUP($A15,[1]Sheet1!$A$3:$D$91,2,FALSE)</f>
        <v>By Golly</v>
      </c>
      <c r="C15" t="str">
        <f>VLOOKUP($A15,[1]Sheet1!$A$3:$D$91,3,FALSE)</f>
        <v>G Bird</v>
      </c>
      <c r="D15" s="2">
        <v>0.58679398148148143</v>
      </c>
      <c r="E15" s="3">
        <f t="shared" si="0"/>
        <v>49.983333333333206</v>
      </c>
      <c r="F15">
        <v>0.87</v>
      </c>
      <c r="G15" s="3">
        <f t="shared" si="1"/>
        <v>43.485499999999888</v>
      </c>
      <c r="H15" s="17">
        <f t="shared" si="2"/>
        <v>14</v>
      </c>
      <c r="I15" s="17">
        <f t="shared" si="3"/>
        <v>12</v>
      </c>
      <c r="J15" s="22">
        <f t="shared" si="4"/>
        <v>0.85373791263754717</v>
      </c>
      <c r="K15" s="12">
        <f>(+J15-VLOOKUP($A15,[1]Sheet1!$A$3:$O$91,6,FALSE))*0.1</f>
        <v>-2.6262087362452836E-3</v>
      </c>
      <c r="M15" s="16"/>
    </row>
    <row r="16" spans="1:13">
      <c r="A16">
        <v>39</v>
      </c>
      <c r="B16" t="str">
        <f>VLOOKUP($A16,[1]Sheet1!$A$3:$D$91,2,FALSE)</f>
        <v>Windbag II</v>
      </c>
      <c r="C16" t="s">
        <v>48</v>
      </c>
      <c r="D16" s="2">
        <v>0.58799768518518525</v>
      </c>
      <c r="E16" s="3">
        <f t="shared" si="0"/>
        <v>51.716666666666704</v>
      </c>
      <c r="F16">
        <v>0.85</v>
      </c>
      <c r="G16" s="3">
        <f t="shared" si="1"/>
        <v>43.959166666666697</v>
      </c>
      <c r="H16" s="17">
        <f t="shared" si="2"/>
        <v>15</v>
      </c>
      <c r="I16" s="17">
        <f t="shared" si="3"/>
        <v>13</v>
      </c>
      <c r="J16" s="22">
        <f t="shared" si="4"/>
        <v>0.82512407347727856</v>
      </c>
      <c r="K16" s="12">
        <f>(+J16-VLOOKUP($A16,[1]Sheet1!$A$3:$O$91,6,FALSE))*0.1</f>
        <v>-4.4875926522721437E-3</v>
      </c>
      <c r="M16" s="16"/>
    </row>
    <row r="17" spans="1:13">
      <c r="A17">
        <v>147</v>
      </c>
      <c r="B17" t="str">
        <f>VLOOKUP($A17,[1]Sheet1!$A$3:$D$91,2,FALSE)</f>
        <v>Zero</v>
      </c>
      <c r="C17" t="str">
        <f>VLOOKUP($A17,[1]Sheet1!$A$3:$D$91,3,FALSE)</f>
        <v>A Aitken</v>
      </c>
      <c r="D17" s="2">
        <v>0.58879629629629626</v>
      </c>
      <c r="E17" s="3">
        <f t="shared" si="0"/>
        <v>52.866666666666561</v>
      </c>
      <c r="F17">
        <v>0.82</v>
      </c>
      <c r="G17" s="3">
        <f t="shared" si="1"/>
        <v>43.350666666666577</v>
      </c>
      <c r="H17" s="17">
        <f t="shared" si="2"/>
        <v>13</v>
      </c>
      <c r="I17" s="17">
        <f t="shared" si="3"/>
        <v>14</v>
      </c>
      <c r="J17" s="22">
        <f t="shared" si="4"/>
        <v>0.80717528373266156</v>
      </c>
      <c r="K17" s="12">
        <f>(+J17-VLOOKUP($A17,[1]Sheet1!$A$3:$O$91,6,FALSE))*0.1</f>
        <v>-1.2824716267338387E-3</v>
      </c>
      <c r="M17" s="16"/>
    </row>
    <row r="18" spans="1:13">
      <c r="A18">
        <v>194</v>
      </c>
      <c r="B18" t="str">
        <f>VLOOKUP($A18,[1]Sheet1!$A$3:$D$91,2,FALSE)</f>
        <v>Karyn</v>
      </c>
      <c r="C18" t="str">
        <f>VLOOKUP($A18,[1]Sheet1!$A$3:$D$91,3,FALSE)</f>
        <v>Cameron Jones</v>
      </c>
      <c r="D18" s="2">
        <v>0.58908564814814812</v>
      </c>
      <c r="E18" s="3">
        <f t="shared" si="0"/>
        <v>53.283333333333246</v>
      </c>
      <c r="F18">
        <v>0.85</v>
      </c>
      <c r="G18" s="3">
        <f t="shared" si="1"/>
        <v>45.290833333333261</v>
      </c>
      <c r="H18" s="17">
        <f t="shared" si="2"/>
        <v>16</v>
      </c>
      <c r="I18" s="17">
        <f t="shared" si="3"/>
        <v>15</v>
      </c>
      <c r="J18" s="22">
        <f t="shared" si="4"/>
        <v>0.80086330935251848</v>
      </c>
      <c r="K18" s="12">
        <f>(+J18-VLOOKUP($A18,[1]Sheet1!$A$3:$O$91,6,FALSE))*0.1</f>
        <v>-5.9136690647481512E-3</v>
      </c>
      <c r="M18" s="16"/>
    </row>
    <row r="19" spans="1:13">
      <c r="A19">
        <v>307</v>
      </c>
      <c r="B19" t="str">
        <f>VLOOKUP($A19,[1]Sheet1!$A$3:$D$91,2,FALSE)</f>
        <v>Zephere</v>
      </c>
      <c r="C19" t="str">
        <f>VLOOKUP($A19,[1]Sheet1!$A$3:$D$91,3,FALSE)</f>
        <v>C Bridges</v>
      </c>
      <c r="D19" s="2">
        <v>0.59031250000000002</v>
      </c>
      <c r="E19" s="3">
        <f t="shared" si="0"/>
        <v>55.049999999999969</v>
      </c>
      <c r="F19">
        <v>0.78</v>
      </c>
      <c r="G19" s="3">
        <f t="shared" si="1"/>
        <v>42.938999999999979</v>
      </c>
      <c r="H19" s="17">
        <f t="shared" si="2"/>
        <v>12</v>
      </c>
      <c r="I19" s="17">
        <f t="shared" si="3"/>
        <v>16</v>
      </c>
      <c r="J19" s="22">
        <f t="shared" si="4"/>
        <v>0.77516197396306352</v>
      </c>
      <c r="K19" s="12">
        <f>(+J19-VLOOKUP($A19,[1]Sheet1!$A$3:$O$91,6,FALSE))*0.1</f>
        <v>-1.4838026036936515E-3</v>
      </c>
      <c r="M19" s="16"/>
    </row>
    <row r="20" spans="1:13">
      <c r="A20">
        <v>260</v>
      </c>
      <c r="B20" t="str">
        <f>VLOOKUP($A20,[1]Sheet1!$A$3:$D$91,2,FALSE)</f>
        <v>Mi Mistress</v>
      </c>
      <c r="C20" t="str">
        <f>VLOOKUP($A20,[1]Sheet1!$A$3:$D$91,3,FALSE)</f>
        <v>J Wilson</v>
      </c>
      <c r="D20" s="2">
        <v>0.59078703703703705</v>
      </c>
      <c r="E20" s="3">
        <f t="shared" si="0"/>
        <v>55.733333333333306</v>
      </c>
      <c r="F20">
        <v>0.84</v>
      </c>
      <c r="G20" s="3">
        <f t="shared" si="1"/>
        <v>46.815999999999974</v>
      </c>
      <c r="H20" s="17">
        <f t="shared" si="2"/>
        <v>17</v>
      </c>
      <c r="I20" s="17">
        <f t="shared" si="3"/>
        <v>17</v>
      </c>
      <c r="J20" s="22">
        <f t="shared" si="4"/>
        <v>0.76565789473684165</v>
      </c>
      <c r="K20" s="12">
        <f>(+J20-VLOOKUP($A20,[1]Sheet1!$A$3:$O$91,6,FALSE))*0.1</f>
        <v>-7.4342105263158322E-3</v>
      </c>
      <c r="M20" s="16"/>
    </row>
    <row r="21" spans="1:13">
      <c r="A21">
        <v>330</v>
      </c>
      <c r="B21" t="str">
        <f>VLOOKUP($A21,[1]Sheet1!$A$3:$D$91,2,FALSE)</f>
        <v>Kiwi Monogams</v>
      </c>
      <c r="C21" t="str">
        <f>VLOOKUP($A21,[1]Sheet1!$A$3:$D$91,3,FALSE)</f>
        <v>C Jones</v>
      </c>
      <c r="D21" s="2" t="s">
        <v>42</v>
      </c>
      <c r="E21" s="3" t="s">
        <v>42</v>
      </c>
      <c r="F21">
        <v>0.86</v>
      </c>
      <c r="G21" s="3" t="s">
        <v>42</v>
      </c>
      <c r="H21" s="17" t="s">
        <v>42</v>
      </c>
      <c r="I21" s="17" t="s">
        <v>42</v>
      </c>
      <c r="J21" s="22" t="e">
        <v>#VALUE!</v>
      </c>
      <c r="K21" s="12" t="e">
        <v>#VALUE!</v>
      </c>
      <c r="M21" s="16"/>
    </row>
    <row r="22" spans="1:13">
      <c r="A22"/>
      <c r="D22" s="2"/>
      <c r="E22" s="3"/>
      <c r="G22" s="3"/>
      <c r="H22" s="17"/>
      <c r="I22" s="17"/>
      <c r="J22" s="22"/>
      <c r="M22" s="16"/>
    </row>
    <row r="23" spans="1:13">
      <c r="A23"/>
      <c r="D23" s="2"/>
      <c r="E23" s="3"/>
      <c r="G23" s="3"/>
      <c r="H23" s="17"/>
      <c r="I23" s="17"/>
      <c r="J23" s="22"/>
      <c r="M23" s="16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06" zoomScaleNormal="106" zoomScalePageLayoutView="106" workbookViewId="0">
      <selection activeCell="O22" sqref="O22"/>
    </sheetView>
  </sheetViews>
  <sheetFormatPr baseColWidth="10" defaultColWidth="8.83203125" defaultRowHeight="12" x14ac:dyDescent="0"/>
  <cols>
    <col min="1" max="1" width="8.83203125" style="73"/>
    <col min="2" max="2" width="14.33203125" style="85" customWidth="1"/>
    <col min="3" max="3" width="14.5" style="85" bestFit="1" customWidth="1"/>
    <col min="4" max="4" width="11.5" style="85" customWidth="1"/>
    <col min="5" max="5" width="8.83203125" style="85"/>
    <col min="6" max="6" width="9.5" style="85" customWidth="1"/>
    <col min="7" max="7" width="10.6640625" style="85" customWidth="1"/>
    <col min="8" max="8" width="6.1640625" style="101" bestFit="1" customWidth="1"/>
    <col min="9" max="9" width="7.5" style="85" bestFit="1" customWidth="1"/>
    <col min="10" max="10" width="9.1640625" style="102" hidden="1" customWidth="1"/>
    <col min="11" max="11" width="6.5" style="90" hidden="1" customWidth="1"/>
    <col min="12" max="12" width="11.5" style="85" customWidth="1"/>
    <col min="13" max="16384" width="8.83203125" style="85"/>
  </cols>
  <sheetData>
    <row r="1" spans="1:13" ht="17">
      <c r="A1" s="84" t="s">
        <v>39</v>
      </c>
      <c r="D1" s="15"/>
      <c r="E1" s="86"/>
      <c r="F1" s="87"/>
      <c r="G1" s="86"/>
      <c r="H1" s="88"/>
      <c r="I1" s="88"/>
      <c r="J1" s="89"/>
    </row>
    <row r="2" spans="1:13" ht="12.75" customHeight="1">
      <c r="D2" s="15">
        <v>0.60277777777777775</v>
      </c>
      <c r="E2" s="86"/>
      <c r="F2" s="87"/>
      <c r="G2" s="86"/>
      <c r="H2" s="88"/>
      <c r="I2" s="88"/>
      <c r="J2" s="89"/>
    </row>
    <row r="3" spans="1:13" ht="27.75" customHeight="1">
      <c r="A3" s="91" t="s">
        <v>17</v>
      </c>
      <c r="B3" s="92" t="s">
        <v>1</v>
      </c>
      <c r="C3" s="92" t="s">
        <v>2</v>
      </c>
      <c r="D3" s="93" t="s">
        <v>3</v>
      </c>
      <c r="E3" s="94" t="s">
        <v>4</v>
      </c>
      <c r="F3" s="95" t="s">
        <v>5</v>
      </c>
      <c r="G3" s="94" t="s">
        <v>15</v>
      </c>
      <c r="H3" s="96" t="s">
        <v>12</v>
      </c>
      <c r="I3" s="96" t="s">
        <v>13</v>
      </c>
      <c r="J3" s="97" t="s">
        <v>7</v>
      </c>
      <c r="K3" s="98" t="s">
        <v>8</v>
      </c>
    </row>
    <row r="4" spans="1:13">
      <c r="A4" s="85">
        <v>331</v>
      </c>
      <c r="B4" s="85" t="str">
        <f>VLOOKUP($A4,[1]Sheet1!$A$3:$D$91,2,FALSE)</f>
        <v>Bil</v>
      </c>
      <c r="C4" s="85" t="str">
        <f>VLOOKUP($A4,[1]Sheet1!$A$3:$D$91,3,FALSE)</f>
        <v>D Smith</v>
      </c>
      <c r="D4" s="15">
        <v>0.62531250000000005</v>
      </c>
      <c r="E4" s="86">
        <f t="shared" ref="E4" si="0">(+D4-$D$2)*24*60</f>
        <v>32.450000000000117</v>
      </c>
      <c r="F4" s="100">
        <v>0.92</v>
      </c>
      <c r="G4" s="86">
        <f t="shared" ref="G4:G12" si="1">+F4*E4</f>
        <v>29.854000000000109</v>
      </c>
      <c r="H4" s="88">
        <f t="shared" ref="H4:H12" si="2">RANK(G4,$G$4:$G$20,1)</f>
        <v>4</v>
      </c>
      <c r="I4" s="88">
        <f t="shared" ref="I4:I12" si="3">RANK(E4,$E$4:$E$20,1)</f>
        <v>2</v>
      </c>
      <c r="J4" s="89">
        <f t="shared" ref="J4:J12" si="4">+$G$4/E4</f>
        <v>0.92</v>
      </c>
      <c r="K4" s="90">
        <f>(+J4-VLOOKUP($A4,[1]Sheet1!$A$3:$O$91,6,FALSE))*0.1</f>
        <v>0</v>
      </c>
      <c r="M4" s="99"/>
    </row>
    <row r="5" spans="1:13">
      <c r="A5" s="73">
        <v>101</v>
      </c>
      <c r="B5" s="85" t="str">
        <f>VLOOKUP($A5,[1]Sheet1!$A$3:$D$91,2,FALSE)</f>
        <v>Minty</v>
      </c>
      <c r="C5" s="85" t="str">
        <f>VLOOKUP($A5,[1]Sheet1!$A$3:$D$91,3,FALSE)</f>
        <v>H Atkinson</v>
      </c>
      <c r="D5" s="15">
        <v>0.62528935185185186</v>
      </c>
      <c r="E5" s="86">
        <f t="shared" ref="E5" si="5">(+D5-$D$2)*24*60</f>
        <v>32.416666666666728</v>
      </c>
      <c r="F5" s="100">
        <v>0.93</v>
      </c>
      <c r="G5" s="86">
        <f t="shared" si="1"/>
        <v>30.147500000000058</v>
      </c>
      <c r="H5" s="88">
        <f t="shared" si="2"/>
        <v>7</v>
      </c>
      <c r="I5" s="88">
        <f t="shared" si="3"/>
        <v>1</v>
      </c>
      <c r="J5" s="89">
        <f t="shared" si="4"/>
        <v>0.9209460154241661</v>
      </c>
      <c r="K5" s="90">
        <f>(+J5-VLOOKUP($A5,[1]Sheet1!$A$3:$O$91,6,FALSE))*0.1</f>
        <v>9.4601542416605796E-5</v>
      </c>
    </row>
    <row r="6" spans="1:13">
      <c r="A6" s="73">
        <v>152</v>
      </c>
      <c r="B6" s="85" t="str">
        <f>VLOOKUP($A6,[1]Sheet1!$A$3:$D$91,2,FALSE)</f>
        <v>Zonda</v>
      </c>
      <c r="C6" s="85" t="str">
        <f>VLOOKUP($A6,[1]Sheet1!$A$3:$D$91,3,FALSE)</f>
        <v>S Edwards</v>
      </c>
      <c r="D6" s="15">
        <v>0.62542824074074077</v>
      </c>
      <c r="E6" s="86">
        <f t="shared" ref="E6:E12" si="6">(+D6-$D$2)*24*60</f>
        <v>32.61666666666676</v>
      </c>
      <c r="F6" s="100">
        <v>0.89</v>
      </c>
      <c r="G6" s="86">
        <f t="shared" si="1"/>
        <v>29.028833333333417</v>
      </c>
      <c r="H6" s="88">
        <f t="shared" si="2"/>
        <v>1</v>
      </c>
      <c r="I6" s="88">
        <f t="shared" si="3"/>
        <v>3</v>
      </c>
      <c r="J6" s="89">
        <f t="shared" si="4"/>
        <v>0.91529892692897363</v>
      </c>
      <c r="K6" s="90">
        <f>(+J6-VLOOKUP($A6,[1]Sheet1!$A$3:$O$91,6,FALSE))*0.1</f>
        <v>2.529892692897362E-3</v>
      </c>
    </row>
    <row r="7" spans="1:13">
      <c r="A7" s="73">
        <v>74</v>
      </c>
      <c r="B7" s="85" t="str">
        <f>VLOOKUP($A7,[1]Sheet1!$A$3:$D$91,2,FALSE)</f>
        <v>Limit</v>
      </c>
      <c r="C7" s="85" t="str">
        <f>VLOOKUP($A7,[1]Sheet1!$A$3:$D$91,3,FALSE)</f>
        <v>J Boraston</v>
      </c>
      <c r="D7" s="15">
        <v>0.6260648148148148</v>
      </c>
      <c r="E7" s="86">
        <f t="shared" si="6"/>
        <v>33.533333333333353</v>
      </c>
      <c r="F7" s="100">
        <v>0.89</v>
      </c>
      <c r="G7" s="86">
        <f t="shared" si="1"/>
        <v>29.844666666666683</v>
      </c>
      <c r="H7" s="88">
        <f t="shared" si="2"/>
        <v>2</v>
      </c>
      <c r="I7" s="88">
        <f t="shared" si="3"/>
        <v>4</v>
      </c>
      <c r="J7" s="89">
        <f t="shared" si="4"/>
        <v>0.89027833001988343</v>
      </c>
      <c r="K7" s="90">
        <f>(+J7-VLOOKUP($A7,[1]Sheet1!$A$3:$O$91,6,FALSE))*0.1</f>
        <v>-9.7216699801165878E-4</v>
      </c>
    </row>
    <row r="8" spans="1:13">
      <c r="A8" s="73">
        <v>29</v>
      </c>
      <c r="B8" s="85" t="str">
        <f>VLOOKUP($A8,[1]Sheet1!$A$3:$D$91,2,FALSE)</f>
        <v>Wild Child</v>
      </c>
      <c r="C8" s="85" t="str">
        <f>VLOOKUP($A8,[1]Sheet1!$A$3:$D$91,3,FALSE)</f>
        <v>T Bird</v>
      </c>
      <c r="D8" s="15">
        <v>0.62640046296296303</v>
      </c>
      <c r="E8" s="86">
        <f t="shared" si="6"/>
        <v>34.016666666666815</v>
      </c>
      <c r="F8" s="100">
        <v>0.88</v>
      </c>
      <c r="G8" s="86">
        <f t="shared" si="1"/>
        <v>29.934666666666796</v>
      </c>
      <c r="H8" s="88">
        <f t="shared" si="2"/>
        <v>5</v>
      </c>
      <c r="I8" s="88">
        <f t="shared" si="3"/>
        <v>5</v>
      </c>
      <c r="J8" s="89">
        <f t="shared" si="4"/>
        <v>0.87762861342479115</v>
      </c>
      <c r="K8" s="90">
        <f>(+J8-VLOOKUP($A8,[1]Sheet1!$A$3:$O$91,6,FALSE))*0.1</f>
        <v>-2.371386575208856E-4</v>
      </c>
    </row>
    <row r="9" spans="1:13">
      <c r="A9" s="73">
        <v>256</v>
      </c>
      <c r="B9" s="85" t="str">
        <f>VLOOKUP($A9,[1]Sheet1!$A$3:$D$91,2,FALSE)</f>
        <v>Front Runner</v>
      </c>
      <c r="C9" s="85" t="str">
        <f>VLOOKUP($A9,[1]Sheet1!$A$3:$D$91,3,FALSE)</f>
        <v>D Le Page</v>
      </c>
      <c r="D9" s="15">
        <v>0.62667824074074074</v>
      </c>
      <c r="E9" s="86">
        <f t="shared" si="6"/>
        <v>34.416666666666714</v>
      </c>
      <c r="F9" s="100">
        <v>0.88</v>
      </c>
      <c r="G9" s="86">
        <f t="shared" si="1"/>
        <v>30.286666666666708</v>
      </c>
      <c r="H9" s="88">
        <f t="shared" si="2"/>
        <v>8</v>
      </c>
      <c r="I9" s="88">
        <f t="shared" si="3"/>
        <v>6</v>
      </c>
      <c r="J9" s="89">
        <f t="shared" si="4"/>
        <v>0.86742857142857344</v>
      </c>
      <c r="K9" s="90">
        <f>(+J9-VLOOKUP($A9,[1]Sheet1!$A$3:$O$91,6,FALSE))*0.1</f>
        <v>-2.2571428571426578E-3</v>
      </c>
    </row>
    <row r="10" spans="1:13">
      <c r="A10" s="73">
        <v>107</v>
      </c>
      <c r="B10" s="85" t="str">
        <f>VLOOKUP($A10,[1]Sheet1!$A$3:$D$91,2,FALSE)</f>
        <v>By Golly</v>
      </c>
      <c r="C10" s="85" t="str">
        <f>VLOOKUP($A10,[1]Sheet1!$A$3:$D$91,3,FALSE)</f>
        <v>G Bird</v>
      </c>
      <c r="D10" s="15">
        <v>0.6267476851851852</v>
      </c>
      <c r="E10" s="86">
        <f t="shared" si="6"/>
        <v>34.516666666666737</v>
      </c>
      <c r="F10" s="100">
        <v>0.87</v>
      </c>
      <c r="G10" s="86">
        <f t="shared" si="1"/>
        <v>30.029500000000059</v>
      </c>
      <c r="H10" s="88">
        <f t="shared" si="2"/>
        <v>6</v>
      </c>
      <c r="I10" s="88">
        <f t="shared" si="3"/>
        <v>7</v>
      </c>
      <c r="J10" s="89">
        <f t="shared" si="4"/>
        <v>0.86491549975857218</v>
      </c>
      <c r="K10" s="90">
        <f>(+J10-VLOOKUP($A10,[1]Sheet1!$A$3:$O$91,6,FALSE))*0.1</f>
        <v>-1.5084500241427823E-3</v>
      </c>
    </row>
    <row r="11" spans="1:13" ht="12.75" customHeight="1">
      <c r="A11" s="73">
        <v>185</v>
      </c>
      <c r="B11" s="85" t="str">
        <f>VLOOKUP($A11,[1]Sheet1!$A$3:$D$91,2,FALSE)</f>
        <v>Ben</v>
      </c>
      <c r="C11" s="85" t="str">
        <f>VLOOKUP($A11,[1]Sheet1!$A$3:$D$91,3,FALSE)</f>
        <v>H Hillle</v>
      </c>
      <c r="D11" s="15">
        <v>0.62725694444444446</v>
      </c>
      <c r="E11" s="86">
        <f t="shared" si="6"/>
        <v>35.250000000000071</v>
      </c>
      <c r="F11" s="100">
        <v>0.89</v>
      </c>
      <c r="G11" s="86">
        <f t="shared" si="1"/>
        <v>31.372500000000063</v>
      </c>
      <c r="H11" s="88">
        <f t="shared" si="2"/>
        <v>11</v>
      </c>
      <c r="I11" s="88">
        <f t="shared" si="3"/>
        <v>8</v>
      </c>
      <c r="J11" s="89">
        <f t="shared" si="4"/>
        <v>0.84692198581560418</v>
      </c>
      <c r="K11" s="90">
        <f>(+J11-VLOOKUP($A11,[1]Sheet1!$A$3:$O$91,6,FALSE))*0.1</f>
        <v>-4.3078014184395833E-3</v>
      </c>
    </row>
    <row r="12" spans="1:13">
      <c r="A12" s="73">
        <v>75</v>
      </c>
      <c r="B12" s="85" t="str">
        <f>VLOOKUP($A12,[1]Sheet1!$A$3:$D$91,2,FALSE)</f>
        <v>Cracklin Rosie</v>
      </c>
      <c r="C12" s="85" t="str">
        <f>VLOOKUP($A12,[1]Sheet1!$A$3:$D$91,3,FALSE)</f>
        <v>C Bridges</v>
      </c>
      <c r="D12" s="15">
        <v>0.62734953703703711</v>
      </c>
      <c r="E12" s="86">
        <f t="shared" si="6"/>
        <v>35.383333333333482</v>
      </c>
      <c r="F12" s="100">
        <v>0.86</v>
      </c>
      <c r="G12" s="86">
        <f t="shared" si="1"/>
        <v>30.429666666666794</v>
      </c>
      <c r="H12" s="88">
        <f t="shared" si="2"/>
        <v>9</v>
      </c>
      <c r="I12" s="88">
        <f t="shared" si="3"/>
        <v>9</v>
      </c>
      <c r="J12" s="89">
        <f t="shared" si="4"/>
        <v>0.84373056994818607</v>
      </c>
      <c r="K12" s="90">
        <f>(+J12-VLOOKUP($A12,[1]Sheet1!$A$3:$O$91,6,FALSE))*0.1</f>
        <v>-1.6269430051813916E-3</v>
      </c>
    </row>
    <row r="13" spans="1:13">
      <c r="A13" s="73">
        <v>324</v>
      </c>
      <c r="B13" s="85" t="str">
        <f>VLOOKUP($A13,[1]Sheet1!$A$3:$D$91,2,FALSE)</f>
        <v>Bonnie</v>
      </c>
      <c r="C13" s="85" t="str">
        <f>VLOOKUP($A13,[1]Sheet1!$A$3:$D$91,3,FALSE)</f>
        <v>R King</v>
      </c>
      <c r="D13" s="15">
        <v>0.62761574074074067</v>
      </c>
      <c r="E13" s="86">
        <f t="shared" ref="E13:E17" si="7">(+D13-$D$2)*24*60</f>
        <v>35.766666666666609</v>
      </c>
      <c r="F13" s="100">
        <v>0.88</v>
      </c>
      <c r="G13" s="86">
        <f t="shared" ref="G13:G17" si="8">+F13*E13</f>
        <v>31.474666666666614</v>
      </c>
      <c r="H13" s="88">
        <f t="shared" ref="H13:H17" si="9">RANK(G13,$G$4:$G$20,1)</f>
        <v>12</v>
      </c>
      <c r="I13" s="88">
        <f t="shared" ref="I13:I17" si="10">RANK(E13,$E$4:$E$20,1)</f>
        <v>10</v>
      </c>
      <c r="J13" s="89">
        <f t="shared" ref="J13:J17" si="11">+$G$4/E13</f>
        <v>0.83468779123951975</v>
      </c>
      <c r="K13" s="90">
        <f>(+J13-VLOOKUP($A13,[1]Sheet1!$A$3:$O$91,6,FALSE))*0.1</f>
        <v>-4.5312208760480257E-3</v>
      </c>
    </row>
    <row r="14" spans="1:13">
      <c r="A14" s="73">
        <v>318</v>
      </c>
      <c r="B14" s="85" t="str">
        <f>VLOOKUP($A14,[1]Sheet1!$A$3:$D$91,2,FALSE)</f>
        <v>Rain Dog</v>
      </c>
      <c r="C14" s="85" t="str">
        <f>VLOOKUP($A14,[1]Sheet1!$A$3:$D$91,3,FALSE)</f>
        <v>T Park</v>
      </c>
      <c r="D14" s="15">
        <v>0.62792824074074072</v>
      </c>
      <c r="E14" s="86">
        <f t="shared" si="7"/>
        <v>36.216666666666683</v>
      </c>
      <c r="F14" s="100">
        <v>0.85</v>
      </c>
      <c r="G14" s="86">
        <f t="shared" si="8"/>
        <v>30.784166666666678</v>
      </c>
      <c r="H14" s="88">
        <f t="shared" si="9"/>
        <v>10</v>
      </c>
      <c r="I14" s="88">
        <f t="shared" si="10"/>
        <v>11</v>
      </c>
      <c r="J14" s="89">
        <f t="shared" si="11"/>
        <v>0.82431661297745318</v>
      </c>
      <c r="K14" s="90">
        <f>(+J14-VLOOKUP($A14,[1]Sheet1!$A$3:$O$91,6,FALSE))*0.1</f>
        <v>-3.5683387022546809E-3</v>
      </c>
    </row>
    <row r="15" spans="1:13">
      <c r="A15" s="73">
        <v>322</v>
      </c>
      <c r="B15" s="85" t="str">
        <f>VLOOKUP($A15,[1]Sheet1!$A$3:$D$91,2,FALSE)</f>
        <v>Victoria</v>
      </c>
      <c r="C15" s="85" t="str">
        <f>VLOOKUP($A15,[1]Sheet1!$A$3:$D$91,3,FALSE)</f>
        <v>P Stokell</v>
      </c>
      <c r="D15" s="15">
        <v>0.62802083333333336</v>
      </c>
      <c r="E15" s="86">
        <f t="shared" si="7"/>
        <v>36.350000000000087</v>
      </c>
      <c r="F15" s="100">
        <v>0.87</v>
      </c>
      <c r="G15" s="86">
        <f t="shared" si="8"/>
        <v>31.624500000000076</v>
      </c>
      <c r="H15" s="88">
        <f t="shared" si="9"/>
        <v>13</v>
      </c>
      <c r="I15" s="88">
        <f t="shared" si="10"/>
        <v>12</v>
      </c>
      <c r="J15" s="89">
        <f t="shared" si="11"/>
        <v>0.821292984869327</v>
      </c>
      <c r="K15" s="90">
        <f>(+J15-VLOOKUP($A15,[1]Sheet1!$A$3:$O$91,6,FALSE))*0.1</f>
        <v>-4.8707015130672994E-3</v>
      </c>
    </row>
    <row r="16" spans="1:13">
      <c r="A16" s="73">
        <v>307</v>
      </c>
      <c r="B16" s="85" t="str">
        <f>VLOOKUP($A16,[1]Sheet1!$A$3:$D$91,2,FALSE)</f>
        <v>Zephere</v>
      </c>
      <c r="C16" s="85" t="str">
        <f>VLOOKUP($A16,[1]Sheet1!$A$3:$D$91,3,FALSE)</f>
        <v>C Bridges</v>
      </c>
      <c r="D16" s="15">
        <v>0.62935185185185183</v>
      </c>
      <c r="E16" s="86">
        <f t="shared" si="7"/>
        <v>38.26666666666668</v>
      </c>
      <c r="F16" s="100">
        <v>0.78</v>
      </c>
      <c r="G16" s="86">
        <f t="shared" si="8"/>
        <v>29.84800000000001</v>
      </c>
      <c r="H16" s="88">
        <f t="shared" si="9"/>
        <v>3</v>
      </c>
      <c r="I16" s="88">
        <f t="shared" si="10"/>
        <v>13</v>
      </c>
      <c r="J16" s="89">
        <f t="shared" si="11"/>
        <v>0.78015679442508967</v>
      </c>
      <c r="K16" s="90">
        <f>(+J16-VLOOKUP($A16,[1]Sheet1!$A$3:$O$91,6,FALSE))*0.1</f>
        <v>-9.8432055749103631E-4</v>
      </c>
    </row>
    <row r="17" spans="1:11">
      <c r="A17" s="73">
        <v>39</v>
      </c>
      <c r="B17" s="85" t="str">
        <f>VLOOKUP($A17,[1]Sheet1!$A$3:$D$91,2,FALSE)</f>
        <v>Windbag II</v>
      </c>
      <c r="C17" s="114" t="s">
        <v>48</v>
      </c>
      <c r="D17" s="15">
        <v>0.62950231481481478</v>
      </c>
      <c r="E17" s="86">
        <f t="shared" si="7"/>
        <v>38.483333333333327</v>
      </c>
      <c r="F17" s="100">
        <v>0.85</v>
      </c>
      <c r="G17" s="86">
        <f t="shared" si="8"/>
        <v>32.710833333333326</v>
      </c>
      <c r="H17" s="88">
        <f t="shared" si="9"/>
        <v>14</v>
      </c>
      <c r="I17" s="88">
        <f t="shared" si="10"/>
        <v>14</v>
      </c>
      <c r="J17" s="89">
        <f t="shared" si="11"/>
        <v>0.77576440017323811</v>
      </c>
      <c r="K17" s="90">
        <f>(+J17-VLOOKUP($A17,[1]Sheet1!$A$3:$O$91,6,FALSE))*0.1</f>
        <v>-9.4235599826761884E-3</v>
      </c>
    </row>
    <row r="18" spans="1:11">
      <c r="A18" s="73">
        <v>260</v>
      </c>
      <c r="B18" s="85" t="str">
        <f>VLOOKUP($A18,[1]Sheet1!$A$3:$D$91,2,FALSE)</f>
        <v>Mi Mistress</v>
      </c>
      <c r="C18" s="85" t="str">
        <f>VLOOKUP($A18,[1]Sheet1!$A$3:$D$91,3,FALSE)</f>
        <v>J Wilson</v>
      </c>
      <c r="D18" s="15">
        <v>0.62986111111111109</v>
      </c>
      <c r="E18" s="86">
        <f t="shared" ref="E18:E19" si="12">(+D18-$D$2)*24*60</f>
        <v>39.000000000000021</v>
      </c>
      <c r="F18" s="100">
        <v>0.84</v>
      </c>
      <c r="G18" s="86">
        <f t="shared" ref="G18:G19" si="13">+F18*E18</f>
        <v>32.760000000000019</v>
      </c>
      <c r="H18" s="88">
        <f t="shared" ref="H18:H19" si="14">RANK(G18,$G$4:$G$20,1)</f>
        <v>15</v>
      </c>
      <c r="I18" s="88">
        <f t="shared" ref="I18:I19" si="15">RANK(E18,$E$4:$E$20,1)</f>
        <v>15</v>
      </c>
      <c r="J18" s="89">
        <f t="shared" ref="J18:J21" si="16">+$G$4/E18</f>
        <v>0.76548717948718192</v>
      </c>
      <c r="K18" s="90">
        <f>(+J18-VLOOKUP($A18,[1]Sheet1!$A$3:$O$91,6,FALSE))*0.1</f>
        <v>-7.4512820512818052E-3</v>
      </c>
    </row>
    <row r="19" spans="1:11">
      <c r="A19" s="73">
        <v>147</v>
      </c>
      <c r="B19" s="85" t="str">
        <f>VLOOKUP($A19,[1]Sheet1!$A$3:$D$91,2,FALSE)</f>
        <v>Zero</v>
      </c>
      <c r="C19" s="85" t="str">
        <f>VLOOKUP($A19,[1]Sheet1!$A$3:$D$91,3,FALSE)</f>
        <v>A Aitken</v>
      </c>
      <c r="D19" s="15">
        <v>0.63105324074074076</v>
      </c>
      <c r="E19" s="86">
        <f t="shared" si="12"/>
        <v>40.71666666666674</v>
      </c>
      <c r="F19" s="100">
        <v>0.82</v>
      </c>
      <c r="G19" s="86">
        <f t="shared" si="13"/>
        <v>33.387666666666725</v>
      </c>
      <c r="H19" s="88">
        <f t="shared" si="14"/>
        <v>16</v>
      </c>
      <c r="I19" s="88">
        <f t="shared" si="15"/>
        <v>16</v>
      </c>
      <c r="J19" s="89">
        <f t="shared" si="16"/>
        <v>0.73321326238231821</v>
      </c>
      <c r="K19" s="90">
        <f>(+J19-VLOOKUP($A19,[1]Sheet1!$A$3:$O$91,6,FALSE))*0.1</f>
        <v>-8.6786737617681742E-3</v>
      </c>
    </row>
    <row r="20" spans="1:11">
      <c r="A20" s="73">
        <v>194</v>
      </c>
      <c r="B20" s="85" t="str">
        <f>VLOOKUP($A20,[1]Sheet1!$A$3:$D$91,2,FALSE)</f>
        <v>Karyn</v>
      </c>
      <c r="C20" s="85" t="str">
        <f>VLOOKUP($A20,[1]Sheet1!$A$3:$D$91,3,FALSE)</f>
        <v>Cameron Jones</v>
      </c>
      <c r="D20" s="15" t="s">
        <v>42</v>
      </c>
      <c r="E20" s="15" t="s">
        <v>42</v>
      </c>
      <c r="F20" s="100">
        <v>0.85</v>
      </c>
      <c r="G20" s="15" t="s">
        <v>42</v>
      </c>
      <c r="H20" s="15" t="s">
        <v>42</v>
      </c>
      <c r="I20" s="15" t="s">
        <v>42</v>
      </c>
      <c r="J20" s="89" t="e">
        <f t="shared" si="16"/>
        <v>#VALUE!</v>
      </c>
      <c r="K20" s="90" t="e">
        <f>(+J20-VLOOKUP($A20,[1]Sheet1!$A$3:$O$91,6,FALSE))*0.1</f>
        <v>#VALUE!</v>
      </c>
    </row>
    <row r="21" spans="1:11">
      <c r="A21" s="73">
        <v>330</v>
      </c>
      <c r="B21" s="85" t="str">
        <f>VLOOKUP($A21,[1]Sheet1!$A$3:$D$91,2,FALSE)</f>
        <v>Kiwi Monogams</v>
      </c>
      <c r="C21" s="85" t="str">
        <f>VLOOKUP($A21,[1]Sheet1!$A$3:$D$91,3,FALSE)</f>
        <v>C Jones</v>
      </c>
      <c r="D21" s="15" t="s">
        <v>46</v>
      </c>
      <c r="E21" s="15" t="s">
        <v>46</v>
      </c>
      <c r="F21" s="100">
        <v>0.86</v>
      </c>
      <c r="G21" s="15" t="s">
        <v>46</v>
      </c>
      <c r="H21" s="15" t="s">
        <v>46</v>
      </c>
      <c r="I21" s="15" t="s">
        <v>46</v>
      </c>
      <c r="J21" s="89" t="e">
        <f t="shared" si="16"/>
        <v>#VALUE!</v>
      </c>
      <c r="K21" s="90" t="e">
        <f>(+J21-VLOOKUP($A21,[1]Sheet1!$A$3:$O$91,6,FALSE))*0.1</f>
        <v>#VALUE!</v>
      </c>
    </row>
    <row r="22" spans="1:11">
      <c r="D22" s="15"/>
      <c r="E22" s="86"/>
      <c r="F22" s="100"/>
      <c r="G22" s="86"/>
      <c r="H22" s="88"/>
      <c r="I22" s="88"/>
      <c r="J22" s="89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T26" sqref="T26"/>
    </sheetView>
  </sheetViews>
  <sheetFormatPr baseColWidth="10" defaultColWidth="8.83203125" defaultRowHeight="12" x14ac:dyDescent="0"/>
  <cols>
    <col min="1" max="1" width="8.83203125" style="5"/>
    <col min="2" max="2" width="16.5" bestFit="1" customWidth="1"/>
    <col min="3" max="3" width="10.1640625" bestFit="1" customWidth="1"/>
    <col min="6" max="6" width="9.83203125" customWidth="1"/>
    <col min="7" max="7" width="10.33203125" customWidth="1"/>
    <col min="9" max="9" width="6.5" customWidth="1"/>
    <col min="10" max="10" width="8.6640625" hidden="1" customWidth="1"/>
    <col min="11" max="11" width="13.5" hidden="1" customWidth="1"/>
  </cols>
  <sheetData>
    <row r="1" spans="1:13" ht="17">
      <c r="A1" s="1" t="s">
        <v>18</v>
      </c>
      <c r="D1" s="2"/>
      <c r="E1" s="3"/>
      <c r="F1" s="4"/>
      <c r="G1" s="3"/>
      <c r="H1" s="17"/>
      <c r="I1" s="17"/>
      <c r="J1" s="22"/>
      <c r="K1" s="12"/>
    </row>
    <row r="2" spans="1:13">
      <c r="D2" s="15">
        <v>0.64236111111111105</v>
      </c>
      <c r="E2" s="3"/>
      <c r="F2" s="4"/>
      <c r="G2" s="3"/>
      <c r="H2" s="17"/>
      <c r="I2" s="17"/>
      <c r="J2" s="22"/>
      <c r="K2" s="12"/>
    </row>
    <row r="3" spans="1:13" ht="28.5" customHeight="1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0.66671296296296301</v>
      </c>
      <c r="E4" s="3">
        <f t="shared" ref="E4:E14" si="0">(+D4-$D$2)*24*60</f>
        <v>35.066666666666819</v>
      </c>
      <c r="F4" s="100">
        <v>0.92</v>
      </c>
      <c r="G4" s="3">
        <f t="shared" ref="G4:G14" si="1">+F4*E4</f>
        <v>32.261333333333475</v>
      </c>
      <c r="H4" s="17">
        <f t="shared" ref="H4:H7" si="2">RANK(G4,$G$4:$G$25,1)</f>
        <v>2</v>
      </c>
      <c r="I4" s="17">
        <f t="shared" ref="I4:I7" si="3">RANK(E4,$E$4:$E$25,1)</f>
        <v>1</v>
      </c>
      <c r="J4" s="22">
        <f t="shared" ref="J4:J7" si="4">+$G$4/E4</f>
        <v>0.92</v>
      </c>
      <c r="K4" s="12">
        <f>(+J4-VLOOKUP($A4,[2]Sheet1!$A$3:$O$91,6,FALSE))*0.1</f>
        <v>-1.9999999999999909E-3</v>
      </c>
    </row>
    <row r="5" spans="1:13">
      <c r="A5" s="5">
        <v>101</v>
      </c>
      <c r="B5" t="str">
        <f>VLOOKUP($A5,[1]Sheet1!$A$3:$D$91,2,FALSE)</f>
        <v>Minty</v>
      </c>
      <c r="C5" t="str">
        <f>VLOOKUP($A5,[1]Sheet1!$A$3:$D$91,3,FALSE)</f>
        <v>H Atkinson</v>
      </c>
      <c r="D5" s="2">
        <v>0.66726851851851843</v>
      </c>
      <c r="E5" s="3">
        <f t="shared" si="0"/>
        <v>35.866666666666625</v>
      </c>
      <c r="F5" s="100">
        <v>0.93</v>
      </c>
      <c r="G5" s="3">
        <f t="shared" si="1"/>
        <v>33.355999999999959</v>
      </c>
      <c r="H5" s="17">
        <f t="shared" si="2"/>
        <v>8</v>
      </c>
      <c r="I5" s="17">
        <f t="shared" si="3"/>
        <v>2</v>
      </c>
      <c r="J5" s="22">
        <f t="shared" si="4"/>
        <v>0.89947955390335077</v>
      </c>
      <c r="K5" s="12" t="e">
        <f>(+J5-VLOOKUP($A5,[2]Sheet1!$A$3:$O$91,6,FALSE))*0.1</f>
        <v>#N/A</v>
      </c>
      <c r="M5" s="5"/>
    </row>
    <row r="6" spans="1:13">
      <c r="A6">
        <v>29</v>
      </c>
      <c r="B6" t="str">
        <f>VLOOKUP($A6,[1]Sheet1!$A$3:$D$91,2,FALSE)</f>
        <v>Wild Child</v>
      </c>
      <c r="C6" t="str">
        <f>VLOOKUP($A6,[1]Sheet1!$A$3:$D$91,3,FALSE)</f>
        <v>T Bird</v>
      </c>
      <c r="D6" s="2">
        <v>0.66776620370370365</v>
      </c>
      <c r="E6" s="3">
        <f t="shared" si="0"/>
        <v>36.58333333333335</v>
      </c>
      <c r="F6" s="100">
        <v>0.88</v>
      </c>
      <c r="G6" s="3">
        <f t="shared" si="1"/>
        <v>32.193333333333349</v>
      </c>
      <c r="H6" s="17">
        <f t="shared" si="2"/>
        <v>1</v>
      </c>
      <c r="I6" s="17">
        <f t="shared" si="3"/>
        <v>3</v>
      </c>
      <c r="J6" s="22">
        <f t="shared" si="4"/>
        <v>0.88185876993166634</v>
      </c>
      <c r="K6" s="12">
        <f>(+J6-VLOOKUP($A6,[2]Sheet1!$A$3:$O$91,6,FALSE))*0.1</f>
        <v>1.8587699316663375E-4</v>
      </c>
      <c r="M6" s="5"/>
    </row>
    <row r="7" spans="1:13">
      <c r="A7" s="81">
        <v>152</v>
      </c>
      <c r="B7" t="str">
        <f>VLOOKUP($A7,[1]Sheet1!$A$3:$D$91,2,FALSE)</f>
        <v>Zonda</v>
      </c>
      <c r="C7" t="str">
        <f>VLOOKUP($A7,[1]Sheet1!$A$3:$D$91,3,FALSE)</f>
        <v>S Edwards</v>
      </c>
      <c r="D7" s="2">
        <v>0.66778935185185195</v>
      </c>
      <c r="E7" s="3">
        <f t="shared" si="0"/>
        <v>36.616666666666902</v>
      </c>
      <c r="F7" s="100">
        <v>0.9</v>
      </c>
      <c r="G7" s="3">
        <f t="shared" si="1"/>
        <v>32.955000000000211</v>
      </c>
      <c r="H7" s="17">
        <f t="shared" si="2"/>
        <v>6</v>
      </c>
      <c r="I7" s="17">
        <f t="shared" si="3"/>
        <v>4</v>
      </c>
      <c r="J7" s="22">
        <f t="shared" si="4"/>
        <v>0.88105598543468189</v>
      </c>
      <c r="K7" s="12" t="e">
        <f>(+J7-VLOOKUP($A7,[2]Sheet1!$A$3:$O$91,6,FALSE))*0.1</f>
        <v>#N/A</v>
      </c>
      <c r="M7" s="5"/>
    </row>
    <row r="8" spans="1:13">
      <c r="A8" s="81">
        <v>74</v>
      </c>
      <c r="B8" t="str">
        <f>VLOOKUP($A8,[1]Sheet1!$A$3:$D$91,2,FALSE)</f>
        <v>Limit</v>
      </c>
      <c r="C8" t="str">
        <f>VLOOKUP($A8,[1]Sheet1!$A$3:$D$91,3,FALSE)</f>
        <v>J Boraston</v>
      </c>
      <c r="D8" s="2">
        <v>0.66781250000000003</v>
      </c>
      <c r="E8" s="3">
        <f t="shared" si="0"/>
        <v>36.650000000000134</v>
      </c>
      <c r="F8" s="100">
        <v>0.89</v>
      </c>
      <c r="G8" s="3">
        <f t="shared" si="1"/>
        <v>32.618500000000118</v>
      </c>
      <c r="H8" s="17">
        <f t="shared" ref="H8:H18" si="5">RANK(G8,$G$4:$G$25,1)</f>
        <v>5</v>
      </c>
      <c r="I8" s="17">
        <f t="shared" ref="I8:I18" si="6">RANK(E8,$E$4:$E$25,1)</f>
        <v>5</v>
      </c>
      <c r="J8" s="22">
        <f t="shared" ref="J8:J18" si="7">+$G$4/E8</f>
        <v>0.88025466120964135</v>
      </c>
      <c r="K8" s="12">
        <f>(+J8-VLOOKUP($A8,[2]Sheet1!$A$3:$O$91,6,FALSE))*0.1</f>
        <v>-1.9745338790358668E-3</v>
      </c>
      <c r="M8" s="5"/>
    </row>
    <row r="9" spans="1:13">
      <c r="A9" s="81">
        <v>75</v>
      </c>
      <c r="B9" t="str">
        <f>VLOOKUP($A9,[1]Sheet1!$A$3:$D$91,2,FALSE)</f>
        <v>Cracklin Rosie</v>
      </c>
      <c r="C9" t="str">
        <f>VLOOKUP($A9,[1]Sheet1!$A$3:$D$91,3,FALSE)</f>
        <v>C Bridges</v>
      </c>
      <c r="D9" s="2">
        <v>0.6686805555555555</v>
      </c>
      <c r="E9" s="3">
        <f t="shared" si="0"/>
        <v>37.900000000000006</v>
      </c>
      <c r="F9" s="100">
        <v>0.86</v>
      </c>
      <c r="G9" s="3">
        <f t="shared" si="1"/>
        <v>32.594000000000001</v>
      </c>
      <c r="H9" s="17">
        <f t="shared" si="5"/>
        <v>4</v>
      </c>
      <c r="I9" s="17">
        <f t="shared" si="6"/>
        <v>6</v>
      </c>
      <c r="J9" s="22">
        <f t="shared" si="7"/>
        <v>0.85122251539138449</v>
      </c>
      <c r="K9" s="12">
        <f>(+J9-VLOOKUP($A9,[2]Sheet1!$A$3:$O$91,6,FALSE))*0.1</f>
        <v>-4.8777484608615532E-3</v>
      </c>
      <c r="M9" s="5"/>
    </row>
    <row r="10" spans="1:13">
      <c r="A10" s="81">
        <v>322</v>
      </c>
      <c r="B10" t="str">
        <f>VLOOKUP($A10,[1]Sheet1!$A$3:$D$91,2,FALSE)</f>
        <v>Victoria</v>
      </c>
      <c r="C10" t="str">
        <f>VLOOKUP($A10,[1]Sheet1!$A$3:$D$91,3,FALSE)</f>
        <v>P Stokell</v>
      </c>
      <c r="D10" s="2">
        <v>0.66875000000000007</v>
      </c>
      <c r="E10" s="3">
        <f t="shared" si="0"/>
        <v>38.000000000000185</v>
      </c>
      <c r="F10" s="100">
        <v>0.87</v>
      </c>
      <c r="G10" s="3">
        <f t="shared" si="1"/>
        <v>33.060000000000159</v>
      </c>
      <c r="H10" s="17">
        <f t="shared" si="5"/>
        <v>7</v>
      </c>
      <c r="I10" s="17">
        <f t="shared" si="6"/>
        <v>7</v>
      </c>
      <c r="J10" s="22">
        <f t="shared" si="7"/>
        <v>0.84898245614035051</v>
      </c>
      <c r="K10" s="12">
        <f>(+J10-VLOOKUP($A10,[2]Sheet1!$A$3:$O$91,6,FALSE))*0.1</f>
        <v>-3.1017543859649501E-3</v>
      </c>
      <c r="M10" s="5"/>
    </row>
    <row r="11" spans="1:13">
      <c r="A11" s="5">
        <v>256</v>
      </c>
      <c r="B11" t="str">
        <f>VLOOKUP($A11,[1]Sheet1!$A$3:$D$91,2,FALSE)</f>
        <v>Front Runner</v>
      </c>
      <c r="C11" t="str">
        <f>VLOOKUP($A11,[1]Sheet1!$A$3:$D$91,3,FALSE)</f>
        <v>D Le Page</v>
      </c>
      <c r="D11" s="2">
        <v>0.66891203703703705</v>
      </c>
      <c r="E11" s="3">
        <f t="shared" si="0"/>
        <v>38.233333333333448</v>
      </c>
      <c r="F11" s="100">
        <v>0.88</v>
      </c>
      <c r="G11" s="3">
        <f t="shared" si="1"/>
        <v>33.645333333333433</v>
      </c>
      <c r="H11" s="17">
        <f t="shared" si="5"/>
        <v>10</v>
      </c>
      <c r="I11" s="17">
        <f t="shared" si="6"/>
        <v>8</v>
      </c>
      <c r="J11" s="22">
        <f t="shared" si="7"/>
        <v>0.84380122057541529</v>
      </c>
      <c r="K11" s="12">
        <f>(+J11-VLOOKUP($A11,[2]Sheet1!$A$3:$O$91,6,FALSE))*0.1</f>
        <v>-7.6198779424584756E-3</v>
      </c>
      <c r="M11" s="5"/>
    </row>
    <row r="12" spans="1:13">
      <c r="A12" s="5">
        <v>185</v>
      </c>
      <c r="B12" t="str">
        <f>VLOOKUP($A12,[1]Sheet1!$A$3:$D$91,2,FALSE)</f>
        <v>Ben</v>
      </c>
      <c r="C12" t="str">
        <f>VLOOKUP($A12,[1]Sheet1!$A$3:$D$91,3,FALSE)</f>
        <v>H Hillle</v>
      </c>
      <c r="D12" s="2">
        <v>0.66922453703703699</v>
      </c>
      <c r="E12" s="3">
        <f t="shared" si="0"/>
        <v>38.683333333333358</v>
      </c>
      <c r="F12" s="100">
        <v>0.89</v>
      </c>
      <c r="G12" s="3">
        <f t="shared" si="1"/>
        <v>34.428166666666691</v>
      </c>
      <c r="H12" s="17">
        <f t="shared" si="5"/>
        <v>12</v>
      </c>
      <c r="I12" s="17">
        <f t="shared" si="6"/>
        <v>9</v>
      </c>
      <c r="J12" s="22">
        <f t="shared" si="7"/>
        <v>0.83398535114175232</v>
      </c>
      <c r="K12" s="12">
        <f>(+J12-VLOOKUP($A12,[2]Sheet1!$A$3:$O$91,6,FALSE))*0.1</f>
        <v>-8.6014648858247725E-3</v>
      </c>
      <c r="M12" s="5"/>
    </row>
    <row r="13" spans="1:13">
      <c r="A13" s="5">
        <v>318</v>
      </c>
      <c r="B13" t="str">
        <f>VLOOKUP($A13,[1]Sheet1!$A$3:$D$91,2,FALSE)</f>
        <v>Rain Dog</v>
      </c>
      <c r="C13" t="str">
        <f>VLOOKUP($A13,[1]Sheet1!$A$3:$D$91,3,FALSE)</f>
        <v>T Park</v>
      </c>
      <c r="D13" s="2">
        <v>0.66969907407407403</v>
      </c>
      <c r="E13" s="3">
        <f t="shared" si="0"/>
        <v>39.366666666666688</v>
      </c>
      <c r="F13" s="100">
        <v>0.85</v>
      </c>
      <c r="G13" s="3">
        <f t="shared" si="1"/>
        <v>33.461666666666687</v>
      </c>
      <c r="H13" s="17">
        <f t="shared" si="5"/>
        <v>9</v>
      </c>
      <c r="I13" s="17">
        <f t="shared" si="6"/>
        <v>10</v>
      </c>
      <c r="J13" s="22">
        <f t="shared" si="7"/>
        <v>0.81950889077053657</v>
      </c>
      <c r="K13" s="12">
        <f>(+J13-VLOOKUP($A13,[2]Sheet1!$A$3:$O$91,6,FALSE))*0.1</f>
        <v>-8.049110922946346E-3</v>
      </c>
      <c r="M13" s="5"/>
    </row>
    <row r="14" spans="1:13">
      <c r="A14" s="5">
        <v>194</v>
      </c>
      <c r="B14" t="str">
        <f>VLOOKUP($A14,[1]Sheet1!$A$3:$D$91,2,FALSE)</f>
        <v>Karyn</v>
      </c>
      <c r="C14" t="str">
        <f>VLOOKUP($A14,[1]Sheet1!$A$3:$D$91,3,FALSE)</f>
        <v>Cameron Jones</v>
      </c>
      <c r="D14" s="2">
        <v>0.67018518518518511</v>
      </c>
      <c r="E14" s="3">
        <f t="shared" si="0"/>
        <v>40.066666666666642</v>
      </c>
      <c r="F14" s="100">
        <v>0.85</v>
      </c>
      <c r="G14" s="3">
        <f t="shared" si="1"/>
        <v>34.056666666666644</v>
      </c>
      <c r="H14" s="17">
        <f t="shared" si="5"/>
        <v>11</v>
      </c>
      <c r="I14" s="17">
        <f t="shared" si="6"/>
        <v>11</v>
      </c>
      <c r="J14" s="22">
        <f t="shared" si="7"/>
        <v>0.80519134775374779</v>
      </c>
      <c r="K14" s="12">
        <f>(+J14-VLOOKUP($A14,[2]Sheet1!$A$3:$O$91,6,FALSE))*0.1</f>
        <v>-5.48086522462522E-3</v>
      </c>
    </row>
    <row r="15" spans="1:13">
      <c r="A15" s="5">
        <v>307</v>
      </c>
      <c r="B15" t="str">
        <f>VLOOKUP($A15,[1]Sheet1!$A$3:$D$91,2,FALSE)</f>
        <v>Zephere</v>
      </c>
      <c r="C15" t="str">
        <f>VLOOKUP($A15,[1]Sheet1!$A$3:$D$91,3,FALSE)</f>
        <v>C Bridges</v>
      </c>
      <c r="D15" s="2">
        <v>0.67114583333333344</v>
      </c>
      <c r="E15" s="3">
        <f t="shared" ref="E15" si="8">(+D15-$D$2)*24*60</f>
        <v>41.450000000000244</v>
      </c>
      <c r="F15" s="100">
        <v>0.78</v>
      </c>
      <c r="G15" s="3">
        <f t="shared" ref="G15" si="9">+F15*E15</f>
        <v>32.331000000000195</v>
      </c>
      <c r="H15" s="17">
        <f t="shared" si="5"/>
        <v>3</v>
      </c>
      <c r="I15" s="17">
        <f t="shared" si="6"/>
        <v>12</v>
      </c>
      <c r="J15" s="22">
        <f t="shared" si="7"/>
        <v>0.7783192601527934</v>
      </c>
      <c r="K15" s="12">
        <f>(+J15-VLOOKUP($A15,[2]Sheet1!$A$3:$O$91,6,FALSE))*0.1</f>
        <v>-8.1680739847206588E-3</v>
      </c>
    </row>
    <row r="16" spans="1:13">
      <c r="A16" s="5">
        <v>39</v>
      </c>
      <c r="B16" t="str">
        <f>VLOOKUP($A16,[1]Sheet1!$A$3:$D$91,2,FALSE)</f>
        <v>Windbag II</v>
      </c>
      <c r="C16" t="s">
        <v>48</v>
      </c>
      <c r="D16" s="2">
        <v>0.67201388888888891</v>
      </c>
      <c r="E16" s="3">
        <f t="shared" ref="E16:E17" si="10">(+D16-$D$2)*24*60</f>
        <v>42.700000000000117</v>
      </c>
      <c r="F16" s="100">
        <v>0.85</v>
      </c>
      <c r="G16" s="3">
        <f t="shared" ref="G16:G17" si="11">+F16*E16</f>
        <v>36.295000000000101</v>
      </c>
      <c r="H16" s="17">
        <f t="shared" si="5"/>
        <v>13</v>
      </c>
      <c r="I16" s="17">
        <f t="shared" si="6"/>
        <v>13</v>
      </c>
      <c r="J16" s="22">
        <f t="shared" si="7"/>
        <v>0.75553473848555941</v>
      </c>
      <c r="K16" s="12">
        <f>(+J16-VLOOKUP($A16,[2]Sheet1!$A$3:$O$91,6,FALSE))*0.1</f>
        <v>-1.0446526151444058E-2</v>
      </c>
    </row>
    <row r="17" spans="1:11">
      <c r="A17" s="5">
        <v>107</v>
      </c>
      <c r="B17" t="str">
        <f>VLOOKUP($A17,[1]Sheet1!$A$3:$D$91,2,FALSE)</f>
        <v>By Golly</v>
      </c>
      <c r="C17" t="str">
        <f>VLOOKUP($A17,[1]Sheet1!$A$3:$D$91,3,FALSE)</f>
        <v>G Bird</v>
      </c>
      <c r="D17" s="2">
        <v>0.6731597222222222</v>
      </c>
      <c r="E17" s="3">
        <f t="shared" si="10"/>
        <v>44.350000000000058</v>
      </c>
      <c r="F17" s="100">
        <v>0.87</v>
      </c>
      <c r="G17" s="3">
        <f t="shared" si="11"/>
        <v>38.584500000000048</v>
      </c>
      <c r="H17" s="17">
        <f t="shared" si="5"/>
        <v>14</v>
      </c>
      <c r="I17" s="17">
        <f t="shared" si="6"/>
        <v>14</v>
      </c>
      <c r="J17" s="22">
        <f t="shared" si="7"/>
        <v>0.72742577978203904</v>
      </c>
      <c r="K17" s="12">
        <f>(+J17-VLOOKUP($A17,[2]Sheet1!$A$3:$O$91,6,FALSE))*0.1</f>
        <v>-1.5257422021796098E-2</v>
      </c>
    </row>
    <row r="18" spans="1:11">
      <c r="A18" s="5">
        <v>330</v>
      </c>
      <c r="B18" t="str">
        <f>VLOOKUP($A18,[1]Sheet1!$A$3:$D$91,2,FALSE)</f>
        <v>Kiwi Monogams</v>
      </c>
      <c r="C18" t="str">
        <f>VLOOKUP($A18,[1]Sheet1!$A$3:$D$91,3,FALSE)</f>
        <v>C Jones</v>
      </c>
      <c r="D18" s="2">
        <v>0.67497685185185186</v>
      </c>
      <c r="E18" s="3">
        <f t="shared" ref="E18" si="12">(+D18-$D$2)*24*60</f>
        <v>46.966666666666761</v>
      </c>
      <c r="F18" s="100">
        <v>0.86</v>
      </c>
      <c r="G18" s="3">
        <f t="shared" ref="G18" si="13">+F18*E18</f>
        <v>40.391333333333414</v>
      </c>
      <c r="H18" s="17">
        <f t="shared" si="5"/>
        <v>15</v>
      </c>
      <c r="I18" s="17">
        <f t="shared" si="6"/>
        <v>15</v>
      </c>
      <c r="J18" s="22">
        <f t="shared" si="7"/>
        <v>0.68689850958126497</v>
      </c>
      <c r="K18" s="12">
        <f>(+J18-VLOOKUP($A18,[2]Sheet1!$A$3:$O$91,6,FALSE))*0.1</f>
        <v>-2.1310149041873505E-2</v>
      </c>
    </row>
    <row r="19" spans="1:11">
      <c r="D19" s="2"/>
      <c r="E19" s="3"/>
      <c r="F19" s="100"/>
      <c r="G19" s="3"/>
      <c r="H19" s="17"/>
      <c r="I19" s="17"/>
      <c r="J19" s="22"/>
      <c r="K19" s="12"/>
    </row>
    <row r="20" spans="1:11">
      <c r="D20" s="2"/>
      <c r="E20" s="3"/>
      <c r="F20" s="100"/>
      <c r="G20" s="3"/>
      <c r="H20" s="17"/>
      <c r="I20" s="17"/>
      <c r="J20" s="22"/>
      <c r="K20" s="12"/>
    </row>
    <row r="21" spans="1:11">
      <c r="D21" s="2"/>
      <c r="E21" s="3"/>
      <c r="G21" s="3"/>
      <c r="H21" s="17"/>
      <c r="I21" s="17"/>
      <c r="J21" s="22"/>
      <c r="K21" s="12"/>
    </row>
    <row r="22" spans="1:11">
      <c r="D22" s="2"/>
      <c r="E22" s="3"/>
      <c r="G22" s="3"/>
      <c r="H22" s="17"/>
      <c r="I22" s="17"/>
      <c r="J22" s="22"/>
      <c r="K22" s="12"/>
    </row>
    <row r="23" spans="1:11">
      <c r="D23" s="2"/>
      <c r="E23" s="3"/>
      <c r="G23" s="3"/>
      <c r="H23" s="17"/>
      <c r="I23" s="17"/>
      <c r="J23" s="22"/>
      <c r="K23" s="12"/>
    </row>
    <row r="24" spans="1:11">
      <c r="D24" s="2"/>
      <c r="E24" s="3"/>
      <c r="F24" s="11"/>
      <c r="G24" s="3"/>
      <c r="H24" s="17"/>
      <c r="I24" s="17"/>
      <c r="J24" s="22"/>
      <c r="K24" s="12"/>
    </row>
    <row r="25" spans="1:11">
      <c r="D25" s="2"/>
      <c r="E25" s="3"/>
      <c r="F25" s="11"/>
      <c r="G25" s="3"/>
      <c r="H25" s="17"/>
      <c r="I25" s="17"/>
      <c r="J25" s="22"/>
      <c r="K25" s="12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2" sqref="A2"/>
    </sheetView>
  </sheetViews>
  <sheetFormatPr baseColWidth="10" defaultColWidth="8.83203125" defaultRowHeight="12" x14ac:dyDescent="0"/>
  <cols>
    <col min="2" max="2" width="16.5" bestFit="1" customWidth="1"/>
    <col min="3" max="3" width="11.1640625" bestFit="1" customWidth="1"/>
    <col min="6" max="6" width="9.6640625" customWidth="1"/>
    <col min="7" max="7" width="12" customWidth="1"/>
    <col min="9" max="9" width="7.33203125" customWidth="1"/>
    <col min="10" max="10" width="4.83203125" hidden="1" customWidth="1"/>
    <col min="11" max="11" width="7.5" hidden="1" customWidth="1"/>
    <col min="12" max="12" width="11.5" customWidth="1"/>
  </cols>
  <sheetData>
    <row r="1" spans="1:11" ht="17">
      <c r="A1" s="1" t="s">
        <v>19</v>
      </c>
      <c r="D1" s="2"/>
      <c r="E1" s="3"/>
      <c r="F1" s="4"/>
      <c r="G1" s="3"/>
      <c r="H1" s="17"/>
      <c r="I1" s="17"/>
      <c r="J1" s="22"/>
      <c r="K1" s="12"/>
    </row>
    <row r="2" spans="1:11">
      <c r="A2" s="5"/>
      <c r="D2" s="15">
        <v>0.4777777777777778</v>
      </c>
      <c r="E2" s="3"/>
      <c r="F2" s="4"/>
      <c r="G2" s="3"/>
      <c r="H2" s="17"/>
      <c r="I2" s="17"/>
      <c r="J2" s="22"/>
      <c r="K2" s="12"/>
    </row>
    <row r="3" spans="1:11" ht="31.5" customHeight="1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83" t="s">
        <v>8</v>
      </c>
    </row>
    <row r="4" spans="1:11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0.51238425925925923</v>
      </c>
      <c r="E4" s="3">
        <f t="shared" ref="E4" si="0">(+D4-$D$2)*24*60</f>
        <v>49.833333333333265</v>
      </c>
      <c r="F4" s="100">
        <v>0.92</v>
      </c>
      <c r="G4" s="3">
        <f>+F4*E4</f>
        <v>45.846666666666607</v>
      </c>
      <c r="H4" s="17">
        <f t="shared" ref="H4:H11" si="1">RANK(G4,$G$4:$G$25,1)</f>
        <v>6</v>
      </c>
      <c r="I4" s="17">
        <f t="shared" ref="I4:I11" si="2">RANK(E4,$E$4:$E$25,1)</f>
        <v>4</v>
      </c>
      <c r="J4" s="22">
        <f t="shared" ref="J4:J11" si="3">+$G$4/E4</f>
        <v>0.92</v>
      </c>
      <c r="K4" s="12">
        <f>(+J4-VLOOKUP($A4,[1]Sheet1!$A$3:$O$91,6,FALSE))*0.1</f>
        <v>0</v>
      </c>
    </row>
    <row r="5" spans="1:11">
      <c r="A5" s="5">
        <v>152</v>
      </c>
      <c r="B5" t="str">
        <f>VLOOKUP($A5,[1]Sheet1!$A$3:$D$91,2,FALSE)</f>
        <v>Zonda</v>
      </c>
      <c r="C5" t="str">
        <f>VLOOKUP($A5,[1]Sheet1!$A$3:$D$91,3,FALSE)</f>
        <v>S Edwards</v>
      </c>
      <c r="D5" s="2">
        <v>0.51094907407407408</v>
      </c>
      <c r="E5" s="3">
        <f t="shared" ref="E5:E11" si="4">(+D5-$D$2)*24*60</f>
        <v>47.766666666666644</v>
      </c>
      <c r="F5" s="100">
        <v>0.89</v>
      </c>
      <c r="G5" s="3">
        <f t="shared" ref="G5:G11" si="5">+F5*E5</f>
        <v>42.512333333333316</v>
      </c>
      <c r="H5" s="17">
        <f t="shared" si="1"/>
        <v>1</v>
      </c>
      <c r="I5" s="17">
        <f t="shared" si="2"/>
        <v>1</v>
      </c>
      <c r="J5" s="22">
        <f t="shared" si="3"/>
        <v>0.95980460572226023</v>
      </c>
      <c r="K5" s="12">
        <f>(+J5-VLOOKUP($A5,[1]Sheet1!$A$3:$O$91,6,FALSE))*0.1</f>
        <v>6.9804605722260217E-3</v>
      </c>
    </row>
    <row r="6" spans="1:11">
      <c r="A6">
        <v>29</v>
      </c>
      <c r="B6" t="str">
        <f>VLOOKUP($A6,[1]Sheet1!$A$3:$D$91,2,FALSE)</f>
        <v>Wild Child</v>
      </c>
      <c r="C6" t="str">
        <f>VLOOKUP($A6,[1]Sheet1!$A$3:$D$91,3,FALSE)</f>
        <v>T Bird</v>
      </c>
      <c r="D6" s="2">
        <v>0.51148148148148154</v>
      </c>
      <c r="E6" s="3">
        <f t="shared" si="4"/>
        <v>48.533333333333381</v>
      </c>
      <c r="F6" s="100">
        <v>0.88</v>
      </c>
      <c r="G6" s="3">
        <f t="shared" si="5"/>
        <v>42.709333333333376</v>
      </c>
      <c r="H6" s="17">
        <f t="shared" si="1"/>
        <v>3</v>
      </c>
      <c r="I6" s="17">
        <f t="shared" si="2"/>
        <v>2</v>
      </c>
      <c r="J6" s="22">
        <f t="shared" si="3"/>
        <v>0.94464285714285501</v>
      </c>
      <c r="K6" s="12">
        <f>(+J6-VLOOKUP($A6,[1]Sheet1!$A$3:$O$91,6,FALSE))*0.1</f>
        <v>6.4642857142855007E-3</v>
      </c>
    </row>
    <row r="7" spans="1:11">
      <c r="A7" s="81">
        <v>107</v>
      </c>
      <c r="B7" t="str">
        <f>VLOOKUP($A7,[1]Sheet1!$A$3:$D$91,2,FALSE)</f>
        <v>By Golly</v>
      </c>
      <c r="C7" t="str">
        <f>VLOOKUP($A7,[1]Sheet1!$A$3:$D$91,3,FALSE)</f>
        <v>G Bird</v>
      </c>
      <c r="D7" s="2">
        <v>0.51219907407407406</v>
      </c>
      <c r="E7" s="3">
        <f t="shared" si="4"/>
        <v>49.566666666666606</v>
      </c>
      <c r="F7" s="100">
        <v>0.86</v>
      </c>
      <c r="G7" s="3">
        <f t="shared" si="5"/>
        <v>42.627333333333283</v>
      </c>
      <c r="H7" s="17">
        <f t="shared" si="1"/>
        <v>2</v>
      </c>
      <c r="I7" s="17">
        <f t="shared" si="2"/>
        <v>3</v>
      </c>
      <c r="J7" s="22">
        <f t="shared" si="3"/>
        <v>0.92494956287827834</v>
      </c>
      <c r="K7" s="12">
        <f>(+J7-VLOOKUP($A7,[1]Sheet1!$A$3:$O$91,6,FALSE))*0.1</f>
        <v>4.4949562878278341E-3</v>
      </c>
    </row>
    <row r="8" spans="1:11">
      <c r="A8" s="81">
        <v>75</v>
      </c>
      <c r="B8" t="str">
        <f>VLOOKUP($A8,[1]Sheet1!$A$3:$D$91,2,FALSE)</f>
        <v>Cracklin Rosie</v>
      </c>
      <c r="C8" t="str">
        <f>VLOOKUP($A8,[1]Sheet1!$A$3:$D$91,3,FALSE)</f>
        <v>C Bridges</v>
      </c>
      <c r="D8" s="2">
        <v>0.51295138888888892</v>
      </c>
      <c r="E8" s="3">
        <f t="shared" si="4"/>
        <v>50.650000000000006</v>
      </c>
      <c r="F8" s="100">
        <v>0.86</v>
      </c>
      <c r="G8" s="3">
        <f t="shared" si="5"/>
        <v>43.559000000000005</v>
      </c>
      <c r="H8" s="17">
        <f t="shared" si="1"/>
        <v>4</v>
      </c>
      <c r="I8" s="17">
        <f t="shared" si="2"/>
        <v>5</v>
      </c>
      <c r="J8" s="22">
        <f t="shared" si="3"/>
        <v>0.90516617308324976</v>
      </c>
      <c r="K8" s="12">
        <f>(+J8-VLOOKUP($A8,[1]Sheet1!$A$3:$O$91,6,FALSE))*0.1</f>
        <v>4.5166173083249772E-3</v>
      </c>
    </row>
    <row r="9" spans="1:11">
      <c r="A9" s="81">
        <v>185</v>
      </c>
      <c r="B9" t="str">
        <f>VLOOKUP($A9,[1]Sheet1!$A$3:$D$91,2,FALSE)</f>
        <v>Ben</v>
      </c>
      <c r="C9" t="str">
        <f>VLOOKUP($A9,[1]Sheet1!$A$3:$D$91,3,FALSE)</f>
        <v>H Hillle</v>
      </c>
      <c r="D9" s="2">
        <v>0.51336805555555554</v>
      </c>
      <c r="E9" s="3">
        <f t="shared" si="4"/>
        <v>51.249999999999936</v>
      </c>
      <c r="F9" s="100">
        <v>0.88</v>
      </c>
      <c r="G9" s="3">
        <f t="shared" si="5"/>
        <v>45.099999999999945</v>
      </c>
      <c r="H9" s="17">
        <f t="shared" si="1"/>
        <v>5</v>
      </c>
      <c r="I9" s="17">
        <f t="shared" si="2"/>
        <v>6</v>
      </c>
      <c r="J9" s="22">
        <f t="shared" si="3"/>
        <v>0.89456910569105685</v>
      </c>
      <c r="K9" s="12">
        <f>(+J9-VLOOKUP($A9,[1]Sheet1!$A$3:$O$91,6,FALSE))*0.1</f>
        <v>4.5691056910568406E-4</v>
      </c>
    </row>
    <row r="10" spans="1:11">
      <c r="A10" s="81">
        <v>256</v>
      </c>
      <c r="B10" t="str">
        <f>VLOOKUP($A10,[1]Sheet1!$A$3:$D$91,2,FALSE)</f>
        <v>Front Runner</v>
      </c>
      <c r="C10" t="str">
        <f>VLOOKUP($A10,[1]Sheet1!$A$3:$D$91,3,FALSE)</f>
        <v>D Le Page</v>
      </c>
      <c r="D10" s="2">
        <v>0.51460648148148147</v>
      </c>
      <c r="E10" s="3">
        <f t="shared" si="4"/>
        <v>53.033333333333282</v>
      </c>
      <c r="F10" s="100">
        <v>0.88</v>
      </c>
      <c r="G10" s="3">
        <f t="shared" si="5"/>
        <v>46.669333333333292</v>
      </c>
      <c r="H10" s="17">
        <f t="shared" si="1"/>
        <v>7</v>
      </c>
      <c r="I10" s="17">
        <f t="shared" si="2"/>
        <v>7</v>
      </c>
      <c r="J10" s="22">
        <f t="shared" si="3"/>
        <v>0.86448774355751068</v>
      </c>
      <c r="K10" s="12">
        <f>(+J10-VLOOKUP($A10,[1]Sheet1!$A$3:$O$91,6,FALSE))*0.1</f>
        <v>-2.5512256442489336E-3</v>
      </c>
    </row>
    <row r="11" spans="1:11">
      <c r="A11" s="81">
        <v>194</v>
      </c>
      <c r="B11" t="str">
        <f>VLOOKUP($A11,[1]Sheet1!$A$3:$D$91,2,FALSE)</f>
        <v>Karyn</v>
      </c>
      <c r="C11" t="str">
        <f>VLOOKUP($A11,[1]Sheet1!$A$3:$D$91,3,FALSE)</f>
        <v>Cameron Jones</v>
      </c>
      <c r="D11" s="2">
        <v>0.51718750000000002</v>
      </c>
      <c r="E11" s="3">
        <f t="shared" si="4"/>
        <v>56.75</v>
      </c>
      <c r="F11" s="100">
        <v>0.84</v>
      </c>
      <c r="G11" s="3">
        <f t="shared" si="5"/>
        <v>47.67</v>
      </c>
      <c r="H11" s="17">
        <f t="shared" si="1"/>
        <v>9</v>
      </c>
      <c r="I11" s="17">
        <f t="shared" si="2"/>
        <v>8</v>
      </c>
      <c r="J11" s="22">
        <f t="shared" si="3"/>
        <v>0.80787077826725295</v>
      </c>
      <c r="K11" s="12">
        <f>(+J11-VLOOKUP($A11,[1]Sheet1!$A$3:$O$91,6,FALSE))*0.1</f>
        <v>-5.2129221732747037E-3</v>
      </c>
    </row>
    <row r="12" spans="1:11">
      <c r="A12" s="81">
        <v>330</v>
      </c>
      <c r="B12" t="str">
        <f>VLOOKUP($A12,[1]Sheet1!$A$3:$D$91,2,FALSE)</f>
        <v>Kiwi Monogams</v>
      </c>
      <c r="C12" t="str">
        <f>VLOOKUP($A12,[1]Sheet1!$A$3:$D$91,3,FALSE)</f>
        <v>C Jones</v>
      </c>
      <c r="D12" s="2">
        <v>0.5199421296296296</v>
      </c>
      <c r="E12" s="3">
        <f t="shared" ref="E12:E13" si="6">(+D12-$D$2)*24*60</f>
        <v>60.71666666666659</v>
      </c>
      <c r="F12" s="100">
        <v>0.85</v>
      </c>
      <c r="G12" s="3">
        <f t="shared" ref="G12:G13" si="7">+F12*E12</f>
        <v>51.609166666666603</v>
      </c>
      <c r="H12" s="17">
        <f t="shared" ref="H12:H13" si="8">RANK(G12,$G$4:$G$25,1)</f>
        <v>10</v>
      </c>
      <c r="I12" s="17">
        <f t="shared" ref="I12:I13" si="9">RANK(E12,$E$4:$E$25,1)</f>
        <v>9</v>
      </c>
      <c r="J12" s="22">
        <f t="shared" ref="J12:J13" si="10">+$G$4/E12</f>
        <v>0.75509195717814981</v>
      </c>
      <c r="K12" s="12">
        <f>(+J12-VLOOKUP($A12,[1]Sheet1!$A$3:$O$91,6,FALSE))*0.1</f>
        <v>-1.1490804282185019E-2</v>
      </c>
    </row>
    <row r="13" spans="1:11">
      <c r="A13" s="81">
        <v>307</v>
      </c>
      <c r="B13" t="str">
        <f>VLOOKUP($A13,[1]Sheet1!$A$3:$D$91,2,FALSE)</f>
        <v>Zephere</v>
      </c>
      <c r="C13" t="str">
        <f>VLOOKUP($A13,[1]Sheet1!$A$3:$D$91,3,FALSE)</f>
        <v>C Bridges</v>
      </c>
      <c r="D13" s="2">
        <v>0.52019675925925923</v>
      </c>
      <c r="E13" s="3">
        <f t="shared" si="6"/>
        <v>61.083333333333265</v>
      </c>
      <c r="F13" s="100">
        <v>0.78</v>
      </c>
      <c r="G13" s="3">
        <f t="shared" si="7"/>
        <v>47.644999999999946</v>
      </c>
      <c r="H13" s="17">
        <f t="shared" si="8"/>
        <v>8</v>
      </c>
      <c r="I13" s="17">
        <f t="shared" si="9"/>
        <v>10</v>
      </c>
      <c r="J13" s="22">
        <f t="shared" si="10"/>
        <v>0.75055934515688938</v>
      </c>
      <c r="K13" s="12">
        <f>(+J13-VLOOKUP($A13,[1]Sheet1!$A$3:$O$91,6,FALSE))*0.1</f>
        <v>-3.9440654843110661E-3</v>
      </c>
    </row>
    <row r="14" spans="1:11">
      <c r="A14" s="81">
        <v>322</v>
      </c>
      <c r="B14" t="str">
        <f>VLOOKUP($A14,[1]Sheet1!$A$3:$D$91,2,FALSE)</f>
        <v>Victoria</v>
      </c>
      <c r="C14" t="str">
        <f>VLOOKUP($A14,[1]Sheet1!$A$3:$D$91,3,FALSE)</f>
        <v>P Stokell</v>
      </c>
      <c r="D14" s="86" t="s">
        <v>47</v>
      </c>
      <c r="E14" s="86" t="s">
        <v>47</v>
      </c>
      <c r="F14" s="100">
        <v>0.87</v>
      </c>
      <c r="G14" s="86" t="s">
        <v>47</v>
      </c>
      <c r="H14" s="86" t="s">
        <v>47</v>
      </c>
      <c r="I14" s="86" t="s">
        <v>47</v>
      </c>
      <c r="J14" s="22" t="e">
        <f t="shared" ref="J14" si="11">+$G$4/E14</f>
        <v>#VALUE!</v>
      </c>
      <c r="K14" s="12" t="e">
        <f>(+J14-VLOOKUP($A14,[1]Sheet1!$A$3:$O$91,6,FALSE))*0.1</f>
        <v>#VALUE!</v>
      </c>
    </row>
    <row r="15" spans="1:11">
      <c r="A15" s="81">
        <v>74</v>
      </c>
      <c r="B15" t="str">
        <f>VLOOKUP($A15,[1]Sheet1!$A$3:$D$91,2,FALSE)</f>
        <v>Limit</v>
      </c>
      <c r="C15" t="str">
        <f>VLOOKUP($A15,[1]Sheet1!$A$3:$D$91,3,FALSE)</f>
        <v>J Boraston</v>
      </c>
      <c r="D15" s="86" t="s">
        <v>47</v>
      </c>
      <c r="E15" s="86" t="s">
        <v>47</v>
      </c>
      <c r="F15" s="100">
        <v>0.89</v>
      </c>
      <c r="G15" s="86" t="s">
        <v>47</v>
      </c>
      <c r="H15" s="86" t="s">
        <v>47</v>
      </c>
      <c r="I15" s="86" t="s">
        <v>47</v>
      </c>
      <c r="J15" s="22" t="e">
        <f t="shared" ref="J15" si="12">+$G$4/E15</f>
        <v>#VALUE!</v>
      </c>
      <c r="K15" s="12" t="e">
        <f>(+J15-VLOOKUP($A15,[1]Sheet1!$A$3:$O$91,6,FALSE))*0.1</f>
        <v>#VALUE!</v>
      </c>
    </row>
    <row r="16" spans="1:11">
      <c r="F16" s="100"/>
    </row>
    <row r="17" spans="6:6">
      <c r="F17" s="100"/>
    </row>
    <row r="18" spans="6:6">
      <c r="F18" s="100"/>
    </row>
    <row r="19" spans="6:6">
      <c r="F19" s="100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I45" sqref="I45"/>
    </sheetView>
  </sheetViews>
  <sheetFormatPr baseColWidth="10" defaultColWidth="8.83203125" defaultRowHeight="12" x14ac:dyDescent="0"/>
  <cols>
    <col min="2" max="2" width="16.5" bestFit="1" customWidth="1"/>
    <col min="3" max="3" width="10.1640625" bestFit="1" customWidth="1"/>
    <col min="6" max="6" width="9.33203125" customWidth="1"/>
    <col min="7" max="7" width="9.5" customWidth="1"/>
    <col min="8" max="8" width="6.33203125" customWidth="1"/>
    <col min="9" max="9" width="7.6640625" customWidth="1"/>
    <col min="10" max="10" width="0.33203125" customWidth="1"/>
    <col min="11" max="11" width="9.1640625" hidden="1" customWidth="1"/>
  </cols>
  <sheetData>
    <row r="1" spans="1:11" ht="17">
      <c r="A1" s="1" t="s">
        <v>20</v>
      </c>
      <c r="D1" s="2"/>
      <c r="E1" s="3"/>
      <c r="F1" s="4"/>
      <c r="G1" s="3"/>
      <c r="H1" s="17"/>
      <c r="I1" s="17"/>
      <c r="J1" s="22"/>
      <c r="K1" s="12"/>
    </row>
    <row r="2" spans="1:11">
      <c r="A2" s="5"/>
      <c r="D2" s="15">
        <v>0.53333333333333333</v>
      </c>
      <c r="E2" s="3"/>
      <c r="F2" s="4"/>
      <c r="G2" s="3"/>
      <c r="H2" s="17"/>
      <c r="I2" s="17"/>
      <c r="J2" s="22"/>
      <c r="K2" s="12"/>
    </row>
    <row r="3" spans="1:11" ht="32.25" customHeight="1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0.57326388888888891</v>
      </c>
      <c r="E4" s="3">
        <f t="shared" ref="E4:E11" si="0">(+D4-$D$2)*24*60</f>
        <v>57.500000000000036</v>
      </c>
      <c r="F4" s="100">
        <v>0.92</v>
      </c>
      <c r="G4" s="3">
        <f>+F4*E4</f>
        <v>52.900000000000034</v>
      </c>
      <c r="H4" s="17">
        <f t="shared" ref="H4:H11" si="1">RANK(G4,$G$4:$G$24,1)</f>
        <v>9</v>
      </c>
      <c r="I4" s="17">
        <f t="shared" ref="I4:I11" si="2">RANK(E4,$E$4:$E$24,1)</f>
        <v>3</v>
      </c>
      <c r="J4" s="22">
        <f t="shared" ref="J4:J11" si="3">+$G$4/E4</f>
        <v>0.92</v>
      </c>
      <c r="K4" s="12">
        <f>(+J4-VLOOKUP($A4,[1]Sheet1!$A$3:$O$90,6,FALSE))*0.1</f>
        <v>0</v>
      </c>
    </row>
    <row r="5" spans="1:11">
      <c r="A5" s="5">
        <v>185</v>
      </c>
      <c r="B5" t="str">
        <f>VLOOKUP($A5,[1]Sheet1!$A$3:$D$91,2,FALSE)</f>
        <v>Ben</v>
      </c>
      <c r="C5" t="str">
        <f>VLOOKUP($A5,[1]Sheet1!$A$3:$D$91,3,FALSE)</f>
        <v>H Hillle</v>
      </c>
      <c r="D5" s="2">
        <v>0.57201388888888893</v>
      </c>
      <c r="E5" s="3">
        <f t="shared" si="0"/>
        <v>55.700000000000074</v>
      </c>
      <c r="F5" s="100">
        <v>0.88</v>
      </c>
      <c r="G5" s="3">
        <f t="shared" ref="G5:G11" si="4">+F5*E5</f>
        <v>49.016000000000062</v>
      </c>
      <c r="H5" s="17">
        <f t="shared" si="1"/>
        <v>1</v>
      </c>
      <c r="I5" s="17">
        <f t="shared" si="2"/>
        <v>1</v>
      </c>
      <c r="J5" s="22">
        <f t="shared" si="3"/>
        <v>0.94973070017953254</v>
      </c>
      <c r="K5" s="12">
        <f>(+J5-VLOOKUP($A5,[1]Sheet1!$A$3:$O$90,6,FALSE))*0.1</f>
        <v>5.9730700179532531E-3</v>
      </c>
    </row>
    <row r="6" spans="1:11">
      <c r="A6">
        <v>152</v>
      </c>
      <c r="B6" t="str">
        <f>VLOOKUP($A6,[1]Sheet1!$A$3:$D$91,2,FALSE)</f>
        <v>Zonda</v>
      </c>
      <c r="C6" t="str">
        <f>VLOOKUP($A6,[1]Sheet1!$A$3:$D$91,3,FALSE)</f>
        <v>S Edwards</v>
      </c>
      <c r="D6" s="2">
        <v>0.57261574074074073</v>
      </c>
      <c r="E6" s="3">
        <f t="shared" si="0"/>
        <v>56.566666666666663</v>
      </c>
      <c r="F6" s="100">
        <v>0.9</v>
      </c>
      <c r="G6" s="3">
        <f t="shared" si="4"/>
        <v>50.91</v>
      </c>
      <c r="H6" s="17">
        <f t="shared" si="1"/>
        <v>2</v>
      </c>
      <c r="I6" s="17">
        <f t="shared" si="2"/>
        <v>2</v>
      </c>
      <c r="J6" s="22">
        <f t="shared" si="3"/>
        <v>0.93517972893341261</v>
      </c>
      <c r="K6" s="12">
        <f>(+J6-VLOOKUP($A6,[1]Sheet1!$A$3:$O$90,6,FALSE))*0.1</f>
        <v>4.5179728933412598E-3</v>
      </c>
    </row>
    <row r="7" spans="1:11">
      <c r="A7" s="81">
        <v>256</v>
      </c>
      <c r="B7" t="str">
        <f>VLOOKUP($A7,[1]Sheet1!$A$3:$D$91,2,FALSE)</f>
        <v>Front Runner</v>
      </c>
      <c r="C7" t="str">
        <f>VLOOKUP($A7,[1]Sheet1!$A$3:$D$91,3,FALSE)</f>
        <v>D Le Page</v>
      </c>
      <c r="D7" s="2">
        <v>0.5741087962962963</v>
      </c>
      <c r="E7" s="3">
        <f t="shared" si="0"/>
        <v>58.716666666666683</v>
      </c>
      <c r="F7" s="100">
        <v>0.88</v>
      </c>
      <c r="G7" s="3">
        <f t="shared" si="4"/>
        <v>51.670666666666683</v>
      </c>
      <c r="H7" s="17">
        <f t="shared" si="1"/>
        <v>3</v>
      </c>
      <c r="I7" s="17">
        <f t="shared" si="2"/>
        <v>4</v>
      </c>
      <c r="J7" s="22">
        <f t="shared" si="3"/>
        <v>0.90093670167470941</v>
      </c>
      <c r="K7" s="12">
        <f>(+J7-VLOOKUP($A7,[1]Sheet1!$A$3:$O$90,6,FALSE))*0.1</f>
        <v>1.0936701674709394E-3</v>
      </c>
    </row>
    <row r="8" spans="1:11">
      <c r="A8" s="81">
        <v>29</v>
      </c>
      <c r="B8" t="str">
        <f>VLOOKUP($A8,[1]Sheet1!$A$3:$D$91,2,FALSE)</f>
        <v>Wild Child</v>
      </c>
      <c r="C8" t="str">
        <f>VLOOKUP($A8,[1]Sheet1!$A$3:$D$91,3,FALSE)</f>
        <v>T Bird</v>
      </c>
      <c r="D8" s="2">
        <v>0.5741666666666666</v>
      </c>
      <c r="E8" s="3">
        <f t="shared" si="0"/>
        <v>58.799999999999919</v>
      </c>
      <c r="F8" s="100">
        <v>0.89</v>
      </c>
      <c r="G8" s="3">
        <f t="shared" si="4"/>
        <v>52.33199999999993</v>
      </c>
      <c r="H8" s="17">
        <f t="shared" si="1"/>
        <v>6</v>
      </c>
      <c r="I8" s="17">
        <f t="shared" si="2"/>
        <v>5</v>
      </c>
      <c r="J8" s="22">
        <f t="shared" si="3"/>
        <v>0.89965986394558006</v>
      </c>
      <c r="K8" s="12">
        <f>(+J8-VLOOKUP($A8,[1]Sheet1!$A$3:$O$90,6,FALSE))*0.1</f>
        <v>1.9659863945580059E-3</v>
      </c>
    </row>
    <row r="9" spans="1:11">
      <c r="A9" s="81">
        <v>74</v>
      </c>
      <c r="B9" t="str">
        <f>VLOOKUP($A9,[1]Sheet1!$A$3:$D$91,2,FALSE)</f>
        <v>Limit</v>
      </c>
      <c r="C9" t="str">
        <f>VLOOKUP($A9,[1]Sheet1!$A$3:$D$91,3,FALSE)</f>
        <v>J Boraston</v>
      </c>
      <c r="D9" s="2">
        <v>0.5742708333333334</v>
      </c>
      <c r="E9" s="3">
        <f t="shared" si="0"/>
        <v>58.950000000000102</v>
      </c>
      <c r="F9" s="100">
        <v>0.89</v>
      </c>
      <c r="G9" s="3">
        <f t="shared" si="4"/>
        <v>52.465500000000091</v>
      </c>
      <c r="H9" s="17">
        <f t="shared" si="1"/>
        <v>7</v>
      </c>
      <c r="I9" s="17">
        <f t="shared" si="2"/>
        <v>6</v>
      </c>
      <c r="J9" s="22">
        <f t="shared" si="3"/>
        <v>0.89737065309584296</v>
      </c>
      <c r="K9" s="12">
        <f>(+J9-VLOOKUP($A9,[1]Sheet1!$A$3:$O$90,6,FALSE))*0.1</f>
        <v>-2.6293469041570593E-4</v>
      </c>
    </row>
    <row r="10" spans="1:11">
      <c r="A10" s="81">
        <v>75</v>
      </c>
      <c r="B10" t="str">
        <f>VLOOKUP($A10,[1]Sheet1!$A$3:$D$91,2,FALSE)</f>
        <v>Cracklin Rosie</v>
      </c>
      <c r="C10" t="str">
        <f>VLOOKUP($A10,[1]Sheet1!$A$3:$D$91,3,FALSE)</f>
        <v>C Bridges</v>
      </c>
      <c r="D10" s="2">
        <v>0.57520833333333332</v>
      </c>
      <c r="E10" s="3">
        <f t="shared" si="0"/>
        <v>60.3</v>
      </c>
      <c r="F10" s="100">
        <v>0.86</v>
      </c>
      <c r="G10" s="3">
        <f t="shared" si="4"/>
        <v>51.857999999999997</v>
      </c>
      <c r="H10" s="17">
        <f t="shared" si="1"/>
        <v>4</v>
      </c>
      <c r="I10" s="17">
        <f t="shared" si="2"/>
        <v>7</v>
      </c>
      <c r="J10" s="22">
        <f t="shared" si="3"/>
        <v>0.87728026533996739</v>
      </c>
      <c r="K10" s="12">
        <f>(+J10-VLOOKUP($A10,[1]Sheet1!$A$3:$O$90,6,FALSE))*0.1</f>
        <v>1.7280265339967406E-3</v>
      </c>
    </row>
    <row r="11" spans="1:11">
      <c r="A11" s="81">
        <v>107</v>
      </c>
      <c r="B11" t="str">
        <f>VLOOKUP($A11,[1]Sheet1!$A$3:$D$91,2,FALSE)</f>
        <v>By Golly</v>
      </c>
      <c r="C11" t="str">
        <f>VLOOKUP($A11,[1]Sheet1!$A$3:$D$91,3,FALSE)</f>
        <v>G Bird</v>
      </c>
      <c r="D11" s="2">
        <v>0.57596064814814818</v>
      </c>
      <c r="E11" s="3">
        <f t="shared" si="0"/>
        <v>61.38333333333339</v>
      </c>
      <c r="F11" s="100">
        <v>0.86</v>
      </c>
      <c r="G11" s="3">
        <f t="shared" si="4"/>
        <v>52.789666666666712</v>
      </c>
      <c r="H11" s="17">
        <f t="shared" si="1"/>
        <v>8</v>
      </c>
      <c r="I11" s="17">
        <f t="shared" si="2"/>
        <v>8</v>
      </c>
      <c r="J11" s="22">
        <f t="shared" si="3"/>
        <v>0.86179744773282629</v>
      </c>
      <c r="K11" s="12">
        <f>(+J11-VLOOKUP($A11,[1]Sheet1!$A$3:$O$90,6,FALSE))*0.1</f>
        <v>-1.8202552267173712E-3</v>
      </c>
    </row>
    <row r="12" spans="1:11">
      <c r="A12" s="81">
        <v>330</v>
      </c>
      <c r="B12" t="str">
        <f>VLOOKUP($A12,[1]Sheet1!$A$3:$D$91,2,FALSE)</f>
        <v>Kiwi Monogams</v>
      </c>
      <c r="C12" t="str">
        <f>VLOOKUP($A12,[1]Sheet1!$A$3:$D$91,3,FALSE)</f>
        <v>C Jones</v>
      </c>
      <c r="D12" s="2">
        <v>0.57625000000000004</v>
      </c>
      <c r="E12" s="3">
        <f t="shared" ref="E12:E15" si="5">(+D12-$D$2)*24*60</f>
        <v>61.800000000000068</v>
      </c>
      <c r="F12" s="100">
        <v>0.84</v>
      </c>
      <c r="G12" s="3">
        <f t="shared" ref="G12:G15" si="6">+F12*E12</f>
        <v>51.912000000000056</v>
      </c>
      <c r="H12" s="17">
        <f t="shared" ref="H12:H15" si="7">RANK(G12,$G$4:$G$24,1)</f>
        <v>5</v>
      </c>
      <c r="I12" s="17">
        <f t="shared" ref="I12:I15" si="8">RANK(E12,$E$4:$E$24,1)</f>
        <v>9</v>
      </c>
      <c r="J12" s="22">
        <f t="shared" ref="J12:J15" si="9">+$G$4/E12</f>
        <v>0.85598705501618089</v>
      </c>
      <c r="K12" s="12">
        <f>(+J12-VLOOKUP($A12,[1]Sheet1!$A$3:$O$90,6,FALSE))*0.1</f>
        <v>-1.401294498381911E-3</v>
      </c>
    </row>
    <row r="13" spans="1:11">
      <c r="A13" s="5">
        <v>322</v>
      </c>
      <c r="B13" t="str">
        <f>VLOOKUP($A13,[1]Sheet1!$A$3:$D$91,2,FALSE)</f>
        <v>Victoria</v>
      </c>
      <c r="C13" t="str">
        <f>VLOOKUP($A13,[1]Sheet1!$A$3:$D$91,3,FALSE)</f>
        <v>P Stokell</v>
      </c>
      <c r="D13" s="2">
        <v>0.57813657407407404</v>
      </c>
      <c r="E13" s="3">
        <f t="shared" si="5"/>
        <v>64.516666666666623</v>
      </c>
      <c r="F13" s="100">
        <v>0.86</v>
      </c>
      <c r="G13" s="3">
        <f t="shared" si="6"/>
        <v>55.484333333333296</v>
      </c>
      <c r="H13" s="17">
        <f t="shared" si="7"/>
        <v>11</v>
      </c>
      <c r="I13" s="17">
        <f t="shared" si="8"/>
        <v>10</v>
      </c>
      <c r="J13" s="22">
        <f t="shared" si="9"/>
        <v>0.81994316714027493</v>
      </c>
      <c r="K13" s="12">
        <f>(+J13-VLOOKUP($A13,[1]Sheet1!$A$3:$O$90,6,FALSE))*0.1</f>
        <v>-5.0056832859725064E-3</v>
      </c>
    </row>
    <row r="14" spans="1:11">
      <c r="A14" s="5">
        <v>194</v>
      </c>
      <c r="B14" t="str">
        <f>VLOOKUP($A14,[1]Sheet1!$A$3:$D$91,2,FALSE)</f>
        <v>Karyn</v>
      </c>
      <c r="C14" t="str">
        <f>VLOOKUP($A14,[1]Sheet1!$A$3:$D$91,3,FALSE)</f>
        <v>Cameron Jones</v>
      </c>
      <c r="D14" s="2">
        <v>0.57984953703703701</v>
      </c>
      <c r="E14" s="3">
        <f t="shared" si="5"/>
        <v>66.983333333333306</v>
      </c>
      <c r="F14" s="100">
        <v>0.84</v>
      </c>
      <c r="G14" s="3">
        <f t="shared" si="6"/>
        <v>56.265999999999977</v>
      </c>
      <c r="H14" s="17">
        <f t="shared" si="7"/>
        <v>12</v>
      </c>
      <c r="I14" s="17">
        <f t="shared" si="8"/>
        <v>11</v>
      </c>
      <c r="J14" s="22">
        <f t="shared" si="9"/>
        <v>0.78974869370490253</v>
      </c>
      <c r="K14" s="12">
        <f>(+J14-VLOOKUP($A14,[1]Sheet1!$A$3:$O$90,6,FALSE))*0.1</f>
        <v>-7.0251306295097465E-3</v>
      </c>
    </row>
    <row r="15" spans="1:11">
      <c r="A15" s="5">
        <v>307</v>
      </c>
      <c r="B15" t="str">
        <f>VLOOKUP($A15,[1]Sheet1!$A$3:$D$91,2,FALSE)</f>
        <v>Zephere</v>
      </c>
      <c r="C15" t="str">
        <f>VLOOKUP($A15,[1]Sheet1!$A$3:$D$91,3,FALSE)</f>
        <v>C Bridges</v>
      </c>
      <c r="D15" s="2">
        <v>0.58215277777777774</v>
      </c>
      <c r="E15" s="3">
        <f t="shared" si="5"/>
        <v>70.299999999999955</v>
      </c>
      <c r="F15" s="100">
        <v>0.78</v>
      </c>
      <c r="G15" s="3">
        <f t="shared" si="6"/>
        <v>54.833999999999968</v>
      </c>
      <c r="H15" s="17">
        <f t="shared" si="7"/>
        <v>10</v>
      </c>
      <c r="I15" s="17">
        <f t="shared" si="8"/>
        <v>12</v>
      </c>
      <c r="J15" s="22">
        <f t="shared" si="9"/>
        <v>0.75248933143670083</v>
      </c>
      <c r="K15" s="12">
        <f>(+J15-VLOOKUP($A15,[1]Sheet1!$A$3:$O$90,6,FALSE))*0.1</f>
        <v>-3.751066856329921E-3</v>
      </c>
    </row>
    <row r="16" spans="1:11">
      <c r="A16" s="5"/>
      <c r="D16" s="2"/>
      <c r="E16" s="3"/>
      <c r="F16" s="100"/>
      <c r="G16" s="3"/>
      <c r="H16" s="17"/>
      <c r="I16" s="17"/>
      <c r="J16" s="22"/>
      <c r="K16" s="12"/>
    </row>
    <row r="17" spans="1:11">
      <c r="A17" s="5"/>
      <c r="D17" s="2"/>
      <c r="E17" s="3"/>
      <c r="F17" s="100"/>
      <c r="G17" s="3"/>
      <c r="H17" s="17"/>
      <c r="I17" s="17"/>
      <c r="J17" s="22"/>
      <c r="K17" s="12"/>
    </row>
    <row r="18" spans="1:11">
      <c r="A18" s="5"/>
      <c r="D18" s="2"/>
      <c r="E18" s="3"/>
      <c r="F18" s="100"/>
      <c r="G18" s="3"/>
      <c r="H18" s="17"/>
      <c r="I18" s="17"/>
      <c r="J18" s="22"/>
      <c r="K18" s="12"/>
    </row>
    <row r="19" spans="1:11">
      <c r="A19" s="5"/>
      <c r="D19" s="2"/>
      <c r="E19" s="3"/>
      <c r="F19" s="11"/>
      <c r="G19" s="3"/>
      <c r="H19" s="17"/>
      <c r="I19" s="17"/>
      <c r="J19" s="22"/>
      <c r="K19" s="12"/>
    </row>
    <row r="20" spans="1:11">
      <c r="A20" s="5"/>
      <c r="D20" s="2"/>
      <c r="E20" s="3"/>
      <c r="F20" s="11"/>
      <c r="G20" s="3"/>
      <c r="H20" s="17"/>
      <c r="I20" s="17"/>
      <c r="J20" s="22"/>
      <c r="K20" s="12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Overall Champ</vt:lpstr>
      <vt:lpstr>Overall HCap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Le Page</dc:creator>
  <cp:lastModifiedBy>Cathryn Bridges</cp:lastModifiedBy>
  <cp:lastPrinted>2018-03-29T03:01:29Z</cp:lastPrinted>
  <dcterms:created xsi:type="dcterms:W3CDTF">2006-12-27T02:31:59Z</dcterms:created>
  <dcterms:modified xsi:type="dcterms:W3CDTF">2021-03-28T11:34:59Z</dcterms:modified>
</cp:coreProperties>
</file>