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Zephyrs\"/>
    </mc:Choice>
  </mc:AlternateContent>
  <bookViews>
    <workbookView xWindow="240" yWindow="75" windowWidth="11355" windowHeight="9000" activeTab="5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Overall Champ" sheetId="6" r:id="rId6"/>
    <sheet name="Overall HCap" sheetId="7" r:id="rId7"/>
  </sheets>
  <externalReferences>
    <externalReference r:id="rId8"/>
  </externalReferences>
  <definedNames>
    <definedName name="_xlnm._FilterDatabase" localSheetId="5" hidden="1">'Overall Champ'!$A$2:$A$66</definedName>
    <definedName name="_xlnm._FilterDatabase" localSheetId="6" hidden="1">'Overall HCap'!$A$3:$A$66</definedName>
  </definedNames>
  <calcPr calcId="152511"/>
</workbook>
</file>

<file path=xl/calcChain.xml><?xml version="1.0" encoding="utf-8"?>
<calcChain xmlns="http://schemas.openxmlformats.org/spreadsheetml/2006/main">
  <c r="C54" i="7" l="1"/>
  <c r="M66" i="7" l="1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D66" i="7"/>
  <c r="C66" i="7"/>
  <c r="D65" i="7"/>
  <c r="C65" i="7"/>
  <c r="D64" i="7"/>
  <c r="C64" i="7"/>
  <c r="D63" i="7"/>
  <c r="C63" i="7"/>
  <c r="D62" i="7"/>
  <c r="C62" i="7"/>
  <c r="D59" i="7"/>
  <c r="C59" i="7"/>
  <c r="D58" i="7"/>
  <c r="C58" i="7"/>
  <c r="D57" i="7"/>
  <c r="C57" i="7"/>
  <c r="D56" i="7"/>
  <c r="C56" i="7"/>
  <c r="D55" i="7"/>
  <c r="C55" i="7"/>
  <c r="D51" i="7"/>
  <c r="C51" i="7"/>
  <c r="D49" i="7"/>
  <c r="C49" i="7"/>
  <c r="D48" i="7"/>
  <c r="C48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6" i="7"/>
  <c r="C6" i="7"/>
  <c r="D5" i="7"/>
  <c r="C5" i="7"/>
  <c r="D4" i="7"/>
  <c r="C4" i="7"/>
  <c r="D66" i="6"/>
  <c r="C66" i="6"/>
  <c r="D65" i="6"/>
  <c r="C65" i="6"/>
  <c r="D64" i="6"/>
  <c r="C64" i="6"/>
  <c r="D63" i="6"/>
  <c r="C63" i="6"/>
  <c r="D62" i="6"/>
  <c r="C62" i="6"/>
  <c r="D59" i="6"/>
  <c r="C59" i="6"/>
  <c r="D58" i="6"/>
  <c r="C58" i="6"/>
  <c r="D57" i="6"/>
  <c r="C57" i="6"/>
  <c r="D56" i="6"/>
  <c r="C56" i="6"/>
  <c r="D55" i="6"/>
  <c r="C55" i="6"/>
  <c r="D51" i="6"/>
  <c r="C51" i="6"/>
  <c r="D49" i="6"/>
  <c r="C49" i="6"/>
  <c r="D48" i="6"/>
  <c r="C48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6" i="6"/>
  <c r="C6" i="6"/>
  <c r="D5" i="6"/>
  <c r="C5" i="6"/>
  <c r="D4" i="6"/>
  <c r="C4" i="6"/>
  <c r="G18" i="5"/>
  <c r="G17" i="5"/>
  <c r="G16" i="5"/>
  <c r="G15" i="5"/>
  <c r="G14" i="5"/>
  <c r="G13" i="5"/>
  <c r="G12" i="5"/>
  <c r="G11" i="5"/>
  <c r="G10" i="5"/>
  <c r="G8" i="5"/>
  <c r="G7" i="5"/>
  <c r="G6" i="5"/>
  <c r="E18" i="5"/>
  <c r="E17" i="5"/>
  <c r="C18" i="5"/>
  <c r="B18" i="5"/>
  <c r="C17" i="5"/>
  <c r="B17" i="5"/>
  <c r="E19" i="4"/>
  <c r="C19" i="4"/>
  <c r="B19" i="4"/>
  <c r="E18" i="4"/>
  <c r="C18" i="4"/>
  <c r="B18" i="4"/>
  <c r="C21" i="3"/>
  <c r="B21" i="3"/>
  <c r="E20" i="3"/>
  <c r="C20" i="3"/>
  <c r="B20" i="3"/>
  <c r="E19" i="3"/>
  <c r="C19" i="3"/>
  <c r="B19" i="3"/>
  <c r="E18" i="3"/>
  <c r="C18" i="3"/>
  <c r="B18" i="3"/>
  <c r="E21" i="2"/>
  <c r="E20" i="2"/>
  <c r="G20" i="2" s="1"/>
  <c r="G18" i="4" l="1"/>
  <c r="G19" i="4"/>
  <c r="G18" i="3"/>
  <c r="G19" i="3"/>
  <c r="G20" i="3"/>
  <c r="G21" i="2"/>
  <c r="E21" i="1" l="1"/>
  <c r="C21" i="1"/>
  <c r="B21" i="1"/>
  <c r="E20" i="1"/>
  <c r="C20" i="1"/>
  <c r="B20" i="1"/>
  <c r="D61" i="7"/>
  <c r="C61" i="7"/>
  <c r="D60" i="7"/>
  <c r="C60" i="7"/>
  <c r="D54" i="7"/>
  <c r="D53" i="7"/>
  <c r="C53" i="7"/>
  <c r="D52" i="7"/>
  <c r="C52" i="7"/>
  <c r="D50" i="7"/>
  <c r="C50" i="7"/>
  <c r="D47" i="7"/>
  <c r="C47" i="7"/>
  <c r="D34" i="7"/>
  <c r="C34" i="7"/>
  <c r="D25" i="7"/>
  <c r="C25" i="7"/>
  <c r="D16" i="7"/>
  <c r="C16" i="7"/>
  <c r="D8" i="7"/>
  <c r="C8" i="7"/>
  <c r="D7" i="7"/>
  <c r="C7" i="7"/>
  <c r="D61" i="6"/>
  <c r="C61" i="6"/>
  <c r="D60" i="6"/>
  <c r="C60" i="6"/>
  <c r="D54" i="6"/>
  <c r="C54" i="6"/>
  <c r="D53" i="6"/>
  <c r="C53" i="6"/>
  <c r="D52" i="6"/>
  <c r="C52" i="6"/>
  <c r="D50" i="6"/>
  <c r="C50" i="6"/>
  <c r="D47" i="6"/>
  <c r="C47" i="6"/>
  <c r="D34" i="6"/>
  <c r="C34" i="6"/>
  <c r="D25" i="6"/>
  <c r="C25" i="6"/>
  <c r="D16" i="6"/>
  <c r="C16" i="6"/>
  <c r="D8" i="6"/>
  <c r="C8" i="6"/>
  <c r="D7" i="6"/>
  <c r="C7" i="6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G20" i="1" l="1"/>
  <c r="G21" i="1"/>
  <c r="E16" i="5"/>
  <c r="E15" i="5"/>
  <c r="E14" i="5"/>
  <c r="E17" i="4"/>
  <c r="G17" i="4" s="1"/>
  <c r="E16" i="4"/>
  <c r="G16" i="4" s="1"/>
  <c r="E15" i="4"/>
  <c r="G15" i="4" s="1"/>
  <c r="E17" i="3"/>
  <c r="E19" i="2"/>
  <c r="E18" i="2"/>
  <c r="G17" i="3" l="1"/>
  <c r="G18" i="2"/>
  <c r="G19" i="2"/>
  <c r="E17" i="2" l="1"/>
  <c r="G17" i="2" s="1"/>
  <c r="E19" i="1"/>
  <c r="E13" i="5"/>
  <c r="E12" i="5"/>
  <c r="E14" i="4"/>
  <c r="E16" i="2"/>
  <c r="G16" i="2" s="1"/>
  <c r="E15" i="1"/>
  <c r="G15" i="1" s="1"/>
  <c r="G19" i="1" l="1"/>
  <c r="G14" i="4"/>
  <c r="E11" i="5" l="1"/>
  <c r="E10" i="5"/>
  <c r="E9" i="5"/>
  <c r="E8" i="5"/>
  <c r="E7" i="5"/>
  <c r="E6" i="5"/>
  <c r="E5" i="5"/>
  <c r="E13" i="4"/>
  <c r="E12" i="4"/>
  <c r="E11" i="4"/>
  <c r="E10" i="4"/>
  <c r="E9" i="4"/>
  <c r="E8" i="4"/>
  <c r="E7" i="4"/>
  <c r="E6" i="4"/>
  <c r="E16" i="3"/>
  <c r="E15" i="3"/>
  <c r="E14" i="3"/>
  <c r="E13" i="3"/>
  <c r="E12" i="3"/>
  <c r="E11" i="3"/>
  <c r="E10" i="3"/>
  <c r="E9" i="3"/>
  <c r="E8" i="3"/>
  <c r="E7" i="3"/>
  <c r="E6" i="3"/>
  <c r="N66" i="7"/>
  <c r="W66" i="7" s="1"/>
  <c r="N65" i="7"/>
  <c r="W65" i="7" s="1"/>
  <c r="K65" i="7"/>
  <c r="L65" i="7" s="1"/>
  <c r="V65" i="7" s="1"/>
  <c r="I65" i="7"/>
  <c r="J65" i="7" s="1"/>
  <c r="U65" i="7" s="1"/>
  <c r="G65" i="7"/>
  <c r="H65" i="7" s="1"/>
  <c r="T65" i="7" s="1"/>
  <c r="E65" i="7"/>
  <c r="F65" i="7" s="1"/>
  <c r="S65" i="7" s="1"/>
  <c r="N62" i="7"/>
  <c r="W62" i="7" s="1"/>
  <c r="K62" i="7"/>
  <c r="L62" i="7" s="1"/>
  <c r="V62" i="7" s="1"/>
  <c r="I62" i="7"/>
  <c r="J62" i="7" s="1"/>
  <c r="U62" i="7" s="1"/>
  <c r="N59" i="7"/>
  <c r="W59" i="7" s="1"/>
  <c r="K59" i="7"/>
  <c r="L59" i="7" s="1"/>
  <c r="V59" i="7" s="1"/>
  <c r="I59" i="7"/>
  <c r="J59" i="7" s="1"/>
  <c r="U59" i="7" s="1"/>
  <c r="G59" i="7"/>
  <c r="H59" i="7" s="1"/>
  <c r="T59" i="7" s="1"/>
  <c r="E59" i="7"/>
  <c r="F59" i="7" s="1"/>
  <c r="S59" i="7" s="1"/>
  <c r="N51" i="7"/>
  <c r="W51" i="7" s="1"/>
  <c r="K51" i="7"/>
  <c r="L51" i="7" s="1"/>
  <c r="V51" i="7" s="1"/>
  <c r="N49" i="7"/>
  <c r="W49" i="7" s="1"/>
  <c r="K49" i="7"/>
  <c r="L49" i="7" s="1"/>
  <c r="V49" i="7" s="1"/>
  <c r="N48" i="7"/>
  <c r="W48" i="7" s="1"/>
  <c r="K48" i="7"/>
  <c r="L48" i="7" s="1"/>
  <c r="V48" i="7" s="1"/>
  <c r="I48" i="7"/>
  <c r="J48" i="7" s="1"/>
  <c r="U48" i="7" s="1"/>
  <c r="G48" i="7"/>
  <c r="H48" i="7" s="1"/>
  <c r="T48" i="7" s="1"/>
  <c r="E48" i="7"/>
  <c r="F48" i="7" s="1"/>
  <c r="S48" i="7" s="1"/>
  <c r="N47" i="7"/>
  <c r="W47" i="7" s="1"/>
  <c r="N46" i="7"/>
  <c r="W46" i="7" s="1"/>
  <c r="K46" i="7"/>
  <c r="L46" i="7" s="1"/>
  <c r="V46" i="7" s="1"/>
  <c r="N45" i="7"/>
  <c r="W45" i="7" s="1"/>
  <c r="K45" i="7"/>
  <c r="L45" i="7" s="1"/>
  <c r="V45" i="7" s="1"/>
  <c r="I45" i="7"/>
  <c r="J45" i="7" s="1"/>
  <c r="U45" i="7" s="1"/>
  <c r="G45" i="7"/>
  <c r="H45" i="7" s="1"/>
  <c r="T45" i="7" s="1"/>
  <c r="E45" i="7"/>
  <c r="F45" i="7" s="1"/>
  <c r="S45" i="7" s="1"/>
  <c r="I44" i="7"/>
  <c r="J44" i="7" s="1"/>
  <c r="U44" i="7" s="1"/>
  <c r="G44" i="7"/>
  <c r="H44" i="7" s="1"/>
  <c r="T44" i="7" s="1"/>
  <c r="E44" i="7"/>
  <c r="F44" i="7" s="1"/>
  <c r="S44" i="7" s="1"/>
  <c r="N42" i="7"/>
  <c r="W42" i="7" s="1"/>
  <c r="K42" i="7"/>
  <c r="L42" i="7" s="1"/>
  <c r="V42" i="7" s="1"/>
  <c r="I42" i="7"/>
  <c r="J42" i="7" s="1"/>
  <c r="U42" i="7" s="1"/>
  <c r="G42" i="7"/>
  <c r="H42" i="7" s="1"/>
  <c r="T42" i="7" s="1"/>
  <c r="E42" i="7"/>
  <c r="F42" i="7" s="1"/>
  <c r="S42" i="7" s="1"/>
  <c r="N37" i="7"/>
  <c r="W37" i="7" s="1"/>
  <c r="K37" i="7"/>
  <c r="L37" i="7" s="1"/>
  <c r="V37" i="7" s="1"/>
  <c r="I37" i="7"/>
  <c r="J37" i="7" s="1"/>
  <c r="U37" i="7" s="1"/>
  <c r="G37" i="7"/>
  <c r="H37" i="7" s="1"/>
  <c r="T37" i="7" s="1"/>
  <c r="E37" i="7"/>
  <c r="F37" i="7" s="1"/>
  <c r="S37" i="7" s="1"/>
  <c r="I36" i="7"/>
  <c r="J36" i="7" s="1"/>
  <c r="U36" i="7" s="1"/>
  <c r="G36" i="7"/>
  <c r="N35" i="7"/>
  <c r="W35" i="7" s="1"/>
  <c r="G35" i="7"/>
  <c r="N34" i="7"/>
  <c r="W34" i="7" s="1"/>
  <c r="K34" i="7"/>
  <c r="L34" i="7" s="1"/>
  <c r="V34" i="7" s="1"/>
  <c r="N33" i="7"/>
  <c r="W33" i="7" s="1"/>
  <c r="K33" i="7"/>
  <c r="L33" i="7" s="1"/>
  <c r="V33" i="7" s="1"/>
  <c r="N32" i="7"/>
  <c r="W32" i="7" s="1"/>
  <c r="K32" i="7"/>
  <c r="L32" i="7" s="1"/>
  <c r="V32" i="7" s="1"/>
  <c r="I32" i="7"/>
  <c r="J32" i="7" s="1"/>
  <c r="U32" i="7" s="1"/>
  <c r="G32" i="7"/>
  <c r="H32" i="7" s="1"/>
  <c r="T32" i="7" s="1"/>
  <c r="E32" i="7"/>
  <c r="F32" i="7" s="1"/>
  <c r="S32" i="7" s="1"/>
  <c r="N31" i="7"/>
  <c r="W31" i="7" s="1"/>
  <c r="K31" i="7"/>
  <c r="L31" i="7" s="1"/>
  <c r="V31" i="7" s="1"/>
  <c r="I31" i="7"/>
  <c r="J31" i="7" s="1"/>
  <c r="U31" i="7" s="1"/>
  <c r="G31" i="7"/>
  <c r="H31" i="7" s="1"/>
  <c r="T31" i="7" s="1"/>
  <c r="E31" i="7"/>
  <c r="F31" i="7" s="1"/>
  <c r="S31" i="7" s="1"/>
  <c r="N29" i="7"/>
  <c r="W29" i="7" s="1"/>
  <c r="K29" i="7"/>
  <c r="L29" i="7" s="1"/>
  <c r="V29" i="7" s="1"/>
  <c r="I29" i="7"/>
  <c r="J29" i="7" s="1"/>
  <c r="U29" i="7" s="1"/>
  <c r="G29" i="7"/>
  <c r="H29" i="7" s="1"/>
  <c r="T29" i="7" s="1"/>
  <c r="N28" i="7"/>
  <c r="W28" i="7" s="1"/>
  <c r="K28" i="7"/>
  <c r="L28" i="7" s="1"/>
  <c r="V28" i="7" s="1"/>
  <c r="I28" i="7"/>
  <c r="J28" i="7" s="1"/>
  <c r="U28" i="7" s="1"/>
  <c r="G27" i="7"/>
  <c r="H27" i="7" s="1"/>
  <c r="T27" i="7" s="1"/>
  <c r="E27" i="7"/>
  <c r="F27" i="7" s="1"/>
  <c r="S27" i="7" s="1"/>
  <c r="N24" i="7"/>
  <c r="W24" i="7" s="1"/>
  <c r="K24" i="7"/>
  <c r="L24" i="7" s="1"/>
  <c r="V24" i="7" s="1"/>
  <c r="N21" i="7"/>
  <c r="W21" i="7" s="1"/>
  <c r="K21" i="7"/>
  <c r="L21" i="7" s="1"/>
  <c r="V21" i="7" s="1"/>
  <c r="I21" i="7"/>
  <c r="J21" i="7" s="1"/>
  <c r="U21" i="7" s="1"/>
  <c r="G21" i="7"/>
  <c r="H21" i="7" s="1"/>
  <c r="T21" i="7" s="1"/>
  <c r="E21" i="7"/>
  <c r="F21" i="7" s="1"/>
  <c r="S21" i="7" s="1"/>
  <c r="N20" i="7"/>
  <c r="W20" i="7" s="1"/>
  <c r="K20" i="7"/>
  <c r="L20" i="7" s="1"/>
  <c r="V20" i="7" s="1"/>
  <c r="I20" i="7"/>
  <c r="J20" i="7" s="1"/>
  <c r="U20" i="7" s="1"/>
  <c r="N19" i="7"/>
  <c r="W19" i="7" s="1"/>
  <c r="N15" i="7"/>
  <c r="W15" i="7" s="1"/>
  <c r="K15" i="7"/>
  <c r="L15" i="7" s="1"/>
  <c r="V15" i="7" s="1"/>
  <c r="I15" i="7"/>
  <c r="J15" i="7" s="1"/>
  <c r="U15" i="7" s="1"/>
  <c r="G15" i="7"/>
  <c r="H15" i="7" s="1"/>
  <c r="T15" i="7" s="1"/>
  <c r="E15" i="7"/>
  <c r="F15" i="7" s="1"/>
  <c r="S15" i="7" s="1"/>
  <c r="N14" i="7"/>
  <c r="W14" i="7" s="1"/>
  <c r="K14" i="7"/>
  <c r="L14" i="7" s="1"/>
  <c r="V14" i="7" s="1"/>
  <c r="I14" i="7"/>
  <c r="J14" i="7" s="1"/>
  <c r="U14" i="7" s="1"/>
  <c r="G14" i="7"/>
  <c r="H14" i="7" s="1"/>
  <c r="T14" i="7" s="1"/>
  <c r="E14" i="7"/>
  <c r="F14" i="7" s="1"/>
  <c r="S14" i="7" s="1"/>
  <c r="N13" i="7"/>
  <c r="W13" i="7" s="1"/>
  <c r="K13" i="7"/>
  <c r="L13" i="7" s="1"/>
  <c r="V13" i="7" s="1"/>
  <c r="I13" i="7"/>
  <c r="J13" i="7" s="1"/>
  <c r="U13" i="7" s="1"/>
  <c r="G13" i="7"/>
  <c r="H13" i="7" s="1"/>
  <c r="T13" i="7" s="1"/>
  <c r="E13" i="7"/>
  <c r="F13" i="7" s="1"/>
  <c r="S13" i="7" s="1"/>
  <c r="N12" i="7"/>
  <c r="W12" i="7" s="1"/>
  <c r="K12" i="7"/>
  <c r="L12" i="7" s="1"/>
  <c r="V12" i="7" s="1"/>
  <c r="I12" i="7"/>
  <c r="J12" i="7" s="1"/>
  <c r="U12" i="7" s="1"/>
  <c r="G12" i="7"/>
  <c r="H12" i="7" s="1"/>
  <c r="T12" i="7" s="1"/>
  <c r="E12" i="7"/>
  <c r="F12" i="7" s="1"/>
  <c r="S12" i="7" s="1"/>
  <c r="N11" i="7"/>
  <c r="W11" i="7" s="1"/>
  <c r="K11" i="7"/>
  <c r="L11" i="7" s="1"/>
  <c r="V11" i="7" s="1"/>
  <c r="I11" i="7"/>
  <c r="J11" i="7" s="1"/>
  <c r="U11" i="7" s="1"/>
  <c r="G11" i="7"/>
  <c r="H11" i="7" s="1"/>
  <c r="T11" i="7" s="1"/>
  <c r="E11" i="7"/>
  <c r="F11" i="7" s="1"/>
  <c r="S11" i="7" s="1"/>
  <c r="N9" i="7"/>
  <c r="W9" i="7" s="1"/>
  <c r="K9" i="7"/>
  <c r="L9" i="7" s="1"/>
  <c r="V9" i="7" s="1"/>
  <c r="I9" i="7"/>
  <c r="J9" i="7" s="1"/>
  <c r="U9" i="7" s="1"/>
  <c r="N6" i="7"/>
  <c r="W6" i="7" s="1"/>
  <c r="K6" i="7"/>
  <c r="L6" i="7" s="1"/>
  <c r="V6" i="7" s="1"/>
  <c r="I6" i="7"/>
  <c r="J6" i="7" s="1"/>
  <c r="U6" i="7" s="1"/>
  <c r="G6" i="7"/>
  <c r="H6" i="7" s="1"/>
  <c r="T6" i="7" s="1"/>
  <c r="E6" i="7"/>
  <c r="F6" i="7" s="1"/>
  <c r="S6" i="7" s="1"/>
  <c r="N5" i="7"/>
  <c r="W5" i="7" s="1"/>
  <c r="K5" i="7"/>
  <c r="L5" i="7" s="1"/>
  <c r="V5" i="7" s="1"/>
  <c r="I5" i="7"/>
  <c r="J5" i="7" s="1"/>
  <c r="U5" i="7" s="1"/>
  <c r="E15" i="2"/>
  <c r="E14" i="2"/>
  <c r="E13" i="2"/>
  <c r="E12" i="2"/>
  <c r="E11" i="2"/>
  <c r="E10" i="2"/>
  <c r="E9" i="2"/>
  <c r="E8" i="2"/>
  <c r="E7" i="2"/>
  <c r="E6" i="2"/>
  <c r="I17" i="5" l="1"/>
  <c r="I13" i="5"/>
  <c r="I9" i="5"/>
  <c r="I15" i="5"/>
  <c r="I11" i="5"/>
  <c r="I7" i="5"/>
  <c r="I16" i="5"/>
  <c r="I12" i="5"/>
  <c r="I8" i="5"/>
  <c r="I5" i="5"/>
  <c r="I18" i="5"/>
  <c r="I14" i="5"/>
  <c r="I10" i="5"/>
  <c r="I6" i="5"/>
  <c r="G9" i="5"/>
  <c r="R11" i="7"/>
  <c r="R15" i="7"/>
  <c r="R31" i="7"/>
  <c r="R65" i="7"/>
  <c r="R12" i="7"/>
  <c r="R32" i="7"/>
  <c r="R37" i="7"/>
  <c r="R48" i="7"/>
  <c r="R59" i="7"/>
  <c r="R13" i="7"/>
  <c r="R42" i="7"/>
  <c r="R45" i="7"/>
  <c r="R6" i="7"/>
  <c r="R14" i="7"/>
  <c r="R21" i="7"/>
  <c r="G6" i="4"/>
  <c r="G7" i="4"/>
  <c r="G8" i="4"/>
  <c r="G9" i="4"/>
  <c r="G10" i="4"/>
  <c r="G11" i="4"/>
  <c r="G12" i="4"/>
  <c r="G13" i="4"/>
  <c r="G6" i="3"/>
  <c r="G7" i="3"/>
  <c r="G8" i="3"/>
  <c r="G9" i="3"/>
  <c r="G10" i="3"/>
  <c r="G11" i="3"/>
  <c r="G12" i="3"/>
  <c r="G13" i="3"/>
  <c r="G14" i="3"/>
  <c r="G15" i="3"/>
  <c r="G16" i="3"/>
  <c r="O6" i="7"/>
  <c r="O11" i="7"/>
  <c r="O12" i="7"/>
  <c r="O13" i="7"/>
  <c r="O14" i="7"/>
  <c r="O15" i="7"/>
  <c r="O21" i="7"/>
  <c r="O31" i="7"/>
  <c r="O32" i="7"/>
  <c r="O37" i="7"/>
  <c r="O42" i="7"/>
  <c r="O45" i="7"/>
  <c r="O48" i="7"/>
  <c r="O59" i="7"/>
  <c r="O65" i="7"/>
  <c r="G6" i="2"/>
  <c r="G7" i="2"/>
  <c r="G8" i="2"/>
  <c r="G9" i="2"/>
  <c r="G10" i="2"/>
  <c r="G11" i="2"/>
  <c r="G12" i="2"/>
  <c r="G13" i="2"/>
  <c r="G14" i="2"/>
  <c r="G15" i="2"/>
  <c r="E18" i="1"/>
  <c r="E17" i="1"/>
  <c r="E16" i="1"/>
  <c r="E14" i="1"/>
  <c r="E13" i="1"/>
  <c r="E12" i="1"/>
  <c r="E11" i="1"/>
  <c r="E10" i="1"/>
  <c r="E9" i="1"/>
  <c r="E8" i="1"/>
  <c r="E7" i="1"/>
  <c r="E6" i="1"/>
  <c r="P37" i="7" l="1"/>
  <c r="P31" i="7"/>
  <c r="P11" i="7"/>
  <c r="P42" i="7"/>
  <c r="P15" i="7"/>
  <c r="P65" i="7"/>
  <c r="P21" i="7"/>
  <c r="P48" i="7"/>
  <c r="P59" i="7"/>
  <c r="P14" i="7"/>
  <c r="P45" i="7"/>
  <c r="P12" i="7"/>
  <c r="P13" i="7"/>
  <c r="P6" i="7"/>
  <c r="P32" i="7"/>
  <c r="G18" i="1"/>
  <c r="G17" i="1"/>
  <c r="G16" i="1"/>
  <c r="G14" i="1"/>
  <c r="G13" i="1"/>
  <c r="G12" i="1"/>
  <c r="G11" i="1"/>
  <c r="G10" i="1"/>
  <c r="G9" i="1"/>
  <c r="G8" i="1"/>
  <c r="G7" i="1"/>
  <c r="G6" i="1"/>
  <c r="M68" i="6" l="1"/>
  <c r="E5" i="1"/>
  <c r="E5" i="2"/>
  <c r="E5" i="3"/>
  <c r="E5" i="4"/>
  <c r="I18" i="4" l="1"/>
  <c r="I19" i="4"/>
  <c r="I15" i="4"/>
  <c r="I17" i="4"/>
  <c r="I16" i="4"/>
  <c r="I17" i="3"/>
  <c r="I20" i="3"/>
  <c r="I19" i="3"/>
  <c r="I18" i="3"/>
  <c r="I20" i="2"/>
  <c r="I21" i="2"/>
  <c r="I19" i="1"/>
  <c r="I20" i="1"/>
  <c r="I21" i="1"/>
  <c r="I17" i="2"/>
  <c r="I19" i="2"/>
  <c r="I18" i="2"/>
  <c r="I16" i="2"/>
  <c r="I15" i="1"/>
  <c r="I14" i="4"/>
  <c r="G5" i="5"/>
  <c r="I5" i="4"/>
  <c r="I6" i="4"/>
  <c r="I7" i="4"/>
  <c r="I8" i="4"/>
  <c r="I9" i="4"/>
  <c r="I10" i="4"/>
  <c r="I11" i="4"/>
  <c r="I12" i="4"/>
  <c r="I13" i="4"/>
  <c r="G5" i="4"/>
  <c r="I5" i="3"/>
  <c r="I6" i="3"/>
  <c r="I7" i="3"/>
  <c r="I8" i="3"/>
  <c r="I9" i="3"/>
  <c r="I10" i="3"/>
  <c r="I11" i="3"/>
  <c r="I12" i="3"/>
  <c r="I13" i="3"/>
  <c r="I14" i="3"/>
  <c r="I15" i="3"/>
  <c r="I16" i="3"/>
  <c r="G5" i="3"/>
  <c r="I5" i="2"/>
  <c r="I6" i="2"/>
  <c r="I7" i="2"/>
  <c r="I8" i="2"/>
  <c r="I9" i="2"/>
  <c r="I10" i="2"/>
  <c r="I11" i="2"/>
  <c r="I12" i="2"/>
  <c r="I13" i="2"/>
  <c r="I14" i="2"/>
  <c r="I15" i="2"/>
  <c r="G5" i="2"/>
  <c r="I5" i="1"/>
  <c r="I6" i="1"/>
  <c r="I7" i="1"/>
  <c r="I8" i="1"/>
  <c r="I9" i="1"/>
  <c r="I10" i="1"/>
  <c r="I11" i="1"/>
  <c r="I12" i="1"/>
  <c r="I13" i="1"/>
  <c r="I14" i="1"/>
  <c r="I16" i="1"/>
  <c r="I17" i="1"/>
  <c r="I18" i="1"/>
  <c r="G5" i="1"/>
  <c r="J5" i="4"/>
  <c r="K5" i="4" s="1"/>
  <c r="H5" i="4"/>
  <c r="J15" i="5" l="1"/>
  <c r="K15" i="5" s="1"/>
  <c r="J11" i="5"/>
  <c r="K11" i="5" s="1"/>
  <c r="J6" i="5"/>
  <c r="K6" i="5" s="1"/>
  <c r="J17" i="5"/>
  <c r="K17" i="5" s="1"/>
  <c r="J8" i="5"/>
  <c r="K8" i="5" s="1"/>
  <c r="J16" i="5"/>
  <c r="K16" i="5" s="1"/>
  <c r="J18" i="5"/>
  <c r="K18" i="5" s="1"/>
  <c r="J14" i="5"/>
  <c r="K14" i="5" s="1"/>
  <c r="J10" i="5"/>
  <c r="K10" i="5" s="1"/>
  <c r="J13" i="5"/>
  <c r="K13" i="5" s="1"/>
  <c r="J12" i="5"/>
  <c r="K12" i="5" s="1"/>
  <c r="J7" i="5"/>
  <c r="K7" i="5" s="1"/>
  <c r="J9" i="5"/>
  <c r="K9" i="5" s="1"/>
  <c r="H16" i="5"/>
  <c r="H17" i="5"/>
  <c r="H14" i="5"/>
  <c r="H11" i="5"/>
  <c r="H8" i="5"/>
  <c r="H6" i="5"/>
  <c r="H15" i="5"/>
  <c r="H12" i="5"/>
  <c r="H13" i="5"/>
  <c r="H10" i="5"/>
  <c r="H7" i="5"/>
  <c r="H9" i="5"/>
  <c r="H5" i="5"/>
  <c r="H18" i="5"/>
  <c r="N60" i="7"/>
  <c r="W60" i="7" s="1"/>
  <c r="N30" i="7"/>
  <c r="W30" i="7" s="1"/>
  <c r="J19" i="4"/>
  <c r="K19" i="4" s="1"/>
  <c r="J18" i="4"/>
  <c r="K18" i="4" s="1"/>
  <c r="H18" i="4"/>
  <c r="H19" i="4"/>
  <c r="J19" i="3"/>
  <c r="K19" i="3" s="1"/>
  <c r="J21" i="3"/>
  <c r="K21" i="3" s="1"/>
  <c r="J18" i="3"/>
  <c r="K18" i="3" s="1"/>
  <c r="J20" i="3"/>
  <c r="K20" i="3" s="1"/>
  <c r="H18" i="3"/>
  <c r="I30" i="7" s="1"/>
  <c r="J30" i="7" s="1"/>
  <c r="U30" i="7" s="1"/>
  <c r="H19" i="3"/>
  <c r="H20" i="3"/>
  <c r="I34" i="7" s="1"/>
  <c r="J34" i="7" s="1"/>
  <c r="U34" i="7" s="1"/>
  <c r="H5" i="2"/>
  <c r="J21" i="2"/>
  <c r="K21" i="2" s="1"/>
  <c r="J20" i="2"/>
  <c r="K20" i="2" s="1"/>
  <c r="H20" i="2"/>
  <c r="H21" i="2"/>
  <c r="G34" i="7" s="1"/>
  <c r="J20" i="1"/>
  <c r="K20" i="1" s="1"/>
  <c r="J21" i="1"/>
  <c r="K21" i="1" s="1"/>
  <c r="H20" i="1"/>
  <c r="H21" i="1"/>
  <c r="H19" i="1"/>
  <c r="E30" i="7" s="1"/>
  <c r="F30" i="7" s="1"/>
  <c r="J19" i="1"/>
  <c r="K19" i="1" s="1"/>
  <c r="J5" i="5"/>
  <c r="K5" i="5" s="1"/>
  <c r="N7" i="7"/>
  <c r="W7" i="7" s="1"/>
  <c r="J17" i="4"/>
  <c r="K17" i="4" s="1"/>
  <c r="J15" i="4"/>
  <c r="K15" i="4" s="1"/>
  <c r="J16" i="4"/>
  <c r="K16" i="4" s="1"/>
  <c r="H16" i="4"/>
  <c r="H15" i="4"/>
  <c r="K7" i="7" s="1"/>
  <c r="H17" i="4"/>
  <c r="J5" i="3"/>
  <c r="K5" i="3" s="1"/>
  <c r="J17" i="3"/>
  <c r="K17" i="3" s="1"/>
  <c r="H17" i="3"/>
  <c r="H5" i="3"/>
  <c r="J19" i="2"/>
  <c r="K19" i="2" s="1"/>
  <c r="J18" i="2"/>
  <c r="K18" i="2" s="1"/>
  <c r="H19" i="2"/>
  <c r="G7" i="7" s="1"/>
  <c r="H7" i="7" s="1"/>
  <c r="T7" i="7" s="1"/>
  <c r="H18" i="2"/>
  <c r="J5" i="2"/>
  <c r="K5" i="2" s="1"/>
  <c r="J5" i="1"/>
  <c r="K5" i="1" s="1"/>
  <c r="H5" i="1"/>
  <c r="I63" i="7"/>
  <c r="I33" i="7"/>
  <c r="H17" i="2"/>
  <c r="H15" i="1"/>
  <c r="J15" i="1"/>
  <c r="K15" i="1" s="1"/>
  <c r="N44" i="7"/>
  <c r="N50" i="7"/>
  <c r="W50" i="7" s="1"/>
  <c r="N17" i="7"/>
  <c r="W17" i="7" s="1"/>
  <c r="N55" i="7"/>
  <c r="W55" i="7" s="1"/>
  <c r="N40" i="7"/>
  <c r="W40" i="7" s="1"/>
  <c r="N63" i="7"/>
  <c r="W63" i="7" s="1"/>
  <c r="J14" i="4"/>
  <c r="K14" i="4" s="1"/>
  <c r="K40" i="7"/>
  <c r="L40" i="7" s="1"/>
  <c r="V40" i="7" s="1"/>
  <c r="K44" i="7"/>
  <c r="L44" i="7" s="1"/>
  <c r="V44" i="7" s="1"/>
  <c r="H14" i="4"/>
  <c r="I10" i="7"/>
  <c r="J10" i="7" s="1"/>
  <c r="U10" i="7" s="1"/>
  <c r="I40" i="7"/>
  <c r="J40" i="7" s="1"/>
  <c r="U40" i="7" s="1"/>
  <c r="I35" i="7"/>
  <c r="J35" i="7" s="1"/>
  <c r="U35" i="7" s="1"/>
  <c r="H16" i="2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J7" i="4"/>
  <c r="K7" i="4" s="1"/>
  <c r="J6" i="4"/>
  <c r="K6" i="4" s="1"/>
  <c r="H6" i="4"/>
  <c r="H7" i="4"/>
  <c r="K22" i="7" s="1"/>
  <c r="L22" i="7" s="1"/>
  <c r="V22" i="7" s="1"/>
  <c r="H8" i="4"/>
  <c r="K60" i="7" s="1"/>
  <c r="L60" i="7" s="1"/>
  <c r="V60" i="7" s="1"/>
  <c r="H9" i="4"/>
  <c r="K52" i="7" s="1"/>
  <c r="L52" i="7" s="1"/>
  <c r="V52" i="7" s="1"/>
  <c r="H10" i="4"/>
  <c r="K66" i="7" s="1"/>
  <c r="L66" i="7" s="1"/>
  <c r="V66" i="7" s="1"/>
  <c r="H11" i="4"/>
  <c r="H12" i="4"/>
  <c r="K27" i="7" s="1"/>
  <c r="L27" i="7" s="1"/>
  <c r="V27" i="7" s="1"/>
  <c r="H13" i="4"/>
  <c r="K8" i="7" s="1"/>
  <c r="L8" i="7" s="1"/>
  <c r="V8" i="7" s="1"/>
  <c r="K63" i="7"/>
  <c r="L63" i="7" s="1"/>
  <c r="V63" i="7" s="1"/>
  <c r="K23" i="7"/>
  <c r="L23" i="7" s="1"/>
  <c r="V23" i="7" s="1"/>
  <c r="K41" i="7"/>
  <c r="L41" i="7" s="1"/>
  <c r="V41" i="7" s="1"/>
  <c r="K50" i="7"/>
  <c r="L50" i="7" s="1"/>
  <c r="V50" i="7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H6" i="3"/>
  <c r="H7" i="3"/>
  <c r="H8" i="3"/>
  <c r="H9" i="3"/>
  <c r="H10" i="3"/>
  <c r="I18" i="7" s="1"/>
  <c r="J18" i="7" s="1"/>
  <c r="U18" i="7" s="1"/>
  <c r="H11" i="3"/>
  <c r="H12" i="3"/>
  <c r="H13" i="3"/>
  <c r="I51" i="7" s="1"/>
  <c r="J51" i="7" s="1"/>
  <c r="U51" i="7" s="1"/>
  <c r="H14" i="3"/>
  <c r="H15" i="3"/>
  <c r="I49" i="7" s="1"/>
  <c r="J49" i="7" s="1"/>
  <c r="U49" i="7" s="1"/>
  <c r="H16" i="3"/>
  <c r="I23" i="7"/>
  <c r="I41" i="7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H6" i="2"/>
  <c r="H7" i="2"/>
  <c r="H8" i="2"/>
  <c r="H9" i="2"/>
  <c r="H10" i="2"/>
  <c r="G5" i="7" s="1"/>
  <c r="H5" i="7" s="1"/>
  <c r="T5" i="7" s="1"/>
  <c r="H11" i="2"/>
  <c r="H12" i="2"/>
  <c r="G16" i="7" s="1"/>
  <c r="H16" i="7" s="1"/>
  <c r="T16" i="7" s="1"/>
  <c r="H13" i="2"/>
  <c r="H14" i="2"/>
  <c r="G66" i="7" s="1"/>
  <c r="H66" i="7" s="1"/>
  <c r="T66" i="7" s="1"/>
  <c r="H15" i="2"/>
  <c r="G49" i="7" s="1"/>
  <c r="H49" i="7" s="1"/>
  <c r="T49" i="7" s="1"/>
  <c r="J18" i="1"/>
  <c r="K18" i="1" s="1"/>
  <c r="J17" i="1"/>
  <c r="K17" i="1" s="1"/>
  <c r="J16" i="1"/>
  <c r="K16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H6" i="1"/>
  <c r="H7" i="1"/>
  <c r="H8" i="1"/>
  <c r="H9" i="1"/>
  <c r="E16" i="7" s="1"/>
  <c r="F16" i="7" s="1"/>
  <c r="S16" i="7" s="1"/>
  <c r="H10" i="1"/>
  <c r="E7" i="7" s="1"/>
  <c r="F7" i="7" s="1"/>
  <c r="S7" i="7" s="1"/>
  <c r="H11" i="1"/>
  <c r="H12" i="1"/>
  <c r="H13" i="1"/>
  <c r="H14" i="1"/>
  <c r="E64" i="7" s="1"/>
  <c r="F64" i="7" s="1"/>
  <c r="S64" i="7" s="1"/>
  <c r="H16" i="1"/>
  <c r="H17" i="1"/>
  <c r="H18" i="1"/>
  <c r="E36" i="7"/>
  <c r="F36" i="7" s="1"/>
  <c r="S36" i="7" s="1"/>
  <c r="N41" i="7" l="1"/>
  <c r="W41" i="7" s="1"/>
  <c r="N52" i="7"/>
  <c r="W52" i="7" s="1"/>
  <c r="N25" i="7"/>
  <c r="W25" i="7" s="1"/>
  <c r="K25" i="7"/>
  <c r="L25" i="7" s="1"/>
  <c r="V25" i="7" s="1"/>
  <c r="K54" i="7"/>
  <c r="L54" i="7" s="1"/>
  <c r="K47" i="7"/>
  <c r="L47" i="7" s="1"/>
  <c r="V47" i="7" s="1"/>
  <c r="K30" i="7"/>
  <c r="L30" i="7" s="1"/>
  <c r="V30" i="7" s="1"/>
  <c r="K18" i="7"/>
  <c r="L18" i="7" s="1"/>
  <c r="V18" i="7" s="1"/>
  <c r="I52" i="7"/>
  <c r="J52" i="7" s="1"/>
  <c r="U52" i="7" s="1"/>
  <c r="I54" i="7"/>
  <c r="J54" i="7" s="1"/>
  <c r="U54" i="7" s="1"/>
  <c r="I66" i="7"/>
  <c r="J66" i="7" s="1"/>
  <c r="U66" i="7" s="1"/>
  <c r="I7" i="7"/>
  <c r="J7" i="7" s="1"/>
  <c r="U7" i="7" s="1"/>
  <c r="I46" i="7"/>
  <c r="J46" i="7" s="1"/>
  <c r="U46" i="7" s="1"/>
  <c r="I47" i="7"/>
  <c r="J47" i="7" s="1"/>
  <c r="U47" i="7" s="1"/>
  <c r="I60" i="7"/>
  <c r="J60" i="7" s="1"/>
  <c r="U60" i="7" s="1"/>
  <c r="I16" i="7"/>
  <c r="G33" i="7"/>
  <c r="G30" i="7"/>
  <c r="H30" i="7" s="1"/>
  <c r="T30" i="7" s="1"/>
  <c r="G18" i="7"/>
  <c r="H18" i="7" s="1"/>
  <c r="T18" i="7" s="1"/>
  <c r="G53" i="7"/>
  <c r="H53" i="7" s="1"/>
  <c r="T53" i="7" s="1"/>
  <c r="G54" i="7"/>
  <c r="H54" i="7" s="1"/>
  <c r="T54" i="7" s="1"/>
  <c r="G46" i="7"/>
  <c r="G47" i="7"/>
  <c r="H47" i="7" s="1"/>
  <c r="T47" i="7" s="1"/>
  <c r="S30" i="7"/>
  <c r="E60" i="7"/>
  <c r="F60" i="7" s="1"/>
  <c r="E5" i="7"/>
  <c r="F5" i="7" s="1"/>
  <c r="S5" i="7" s="1"/>
  <c r="R5" i="7" s="1"/>
  <c r="E54" i="7"/>
  <c r="F54" i="7" s="1"/>
  <c r="S54" i="7" s="1"/>
  <c r="E46" i="7"/>
  <c r="F46" i="7" s="1"/>
  <c r="S46" i="7" s="1"/>
  <c r="E47" i="7"/>
  <c r="F47" i="7" s="1"/>
  <c r="S47" i="7" s="1"/>
  <c r="E33" i="7"/>
  <c r="F33" i="7" s="1"/>
  <c r="S33" i="7" s="1"/>
  <c r="E34" i="7"/>
  <c r="F34" i="7" s="1"/>
  <c r="S34" i="7" s="1"/>
  <c r="N16" i="7"/>
  <c r="W16" i="7" s="1"/>
  <c r="N57" i="7"/>
  <c r="W57" i="7" s="1"/>
  <c r="N54" i="7"/>
  <c r="W54" i="7" s="1"/>
  <c r="N23" i="7"/>
  <c r="W23" i="7" s="1"/>
  <c r="K55" i="7"/>
  <c r="L55" i="7" s="1"/>
  <c r="V55" i="7" s="1"/>
  <c r="K16" i="7"/>
  <c r="L16" i="7" s="1"/>
  <c r="K53" i="7"/>
  <c r="L53" i="7" s="1"/>
  <c r="V53" i="7" s="1"/>
  <c r="V54" i="7"/>
  <c r="I24" i="7"/>
  <c r="I53" i="7"/>
  <c r="J53" i="7" s="1"/>
  <c r="U53" i="7" s="1"/>
  <c r="G60" i="7"/>
  <c r="H60" i="7" s="1"/>
  <c r="T60" i="7" s="1"/>
  <c r="G51" i="7"/>
  <c r="H51" i="7" s="1"/>
  <c r="T51" i="7" s="1"/>
  <c r="E53" i="7"/>
  <c r="F53" i="7" s="1"/>
  <c r="S53" i="7" s="1"/>
  <c r="E9" i="7"/>
  <c r="F9" i="7" s="1"/>
  <c r="S9" i="7" s="1"/>
  <c r="E49" i="7"/>
  <c r="F49" i="7" s="1"/>
  <c r="E66" i="7"/>
  <c r="F66" i="7" s="1"/>
  <c r="S66" i="7" s="1"/>
  <c r="I27" i="7"/>
  <c r="J27" i="7" s="1"/>
  <c r="U27" i="7" s="1"/>
  <c r="G62" i="7"/>
  <c r="H62" i="7" s="1"/>
  <c r="T62" i="7" s="1"/>
  <c r="G24" i="7"/>
  <c r="H24" i="7" s="1"/>
  <c r="T24" i="7" s="1"/>
  <c r="G17" i="7"/>
  <c r="H17" i="7" s="1"/>
  <c r="T17" i="7" s="1"/>
  <c r="G52" i="7"/>
  <c r="H52" i="7" s="1"/>
  <c r="T52" i="7" s="1"/>
  <c r="S60" i="7"/>
  <c r="E28" i="7"/>
  <c r="F28" i="7" s="1"/>
  <c r="S28" i="7" s="1"/>
  <c r="E51" i="7"/>
  <c r="F51" i="7" s="1"/>
  <c r="E24" i="7"/>
  <c r="F24" i="7" s="1"/>
  <c r="S24" i="7" s="1"/>
  <c r="E52" i="7"/>
  <c r="F52" i="7" s="1"/>
  <c r="E39" i="7"/>
  <c r="F39" i="7" s="1"/>
  <c r="S39" i="7" s="1"/>
  <c r="G19" i="7"/>
  <c r="H19" i="7" s="1"/>
  <c r="T19" i="7" s="1"/>
  <c r="G20" i="7"/>
  <c r="H20" i="7" s="1"/>
  <c r="T20" i="7" s="1"/>
  <c r="G9" i="7"/>
  <c r="H9" i="7" s="1"/>
  <c r="T9" i="7" s="1"/>
  <c r="G39" i="7"/>
  <c r="H39" i="7" s="1"/>
  <c r="T39" i="7" s="1"/>
  <c r="G28" i="7"/>
  <c r="H28" i="7" s="1"/>
  <c r="T28" i="7" s="1"/>
  <c r="E62" i="7"/>
  <c r="F62" i="7" s="1"/>
  <c r="S62" i="7" s="1"/>
  <c r="E29" i="7"/>
  <c r="F29" i="7" s="1"/>
  <c r="E19" i="7"/>
  <c r="F19" i="7" s="1"/>
  <c r="S19" i="7" s="1"/>
  <c r="E20" i="7"/>
  <c r="F20" i="7" s="1"/>
  <c r="N64" i="7"/>
  <c r="W64" i="7" s="1"/>
  <c r="N27" i="7"/>
  <c r="W27" i="7" s="1"/>
  <c r="N53" i="7"/>
  <c r="W53" i="7" s="1"/>
  <c r="N39" i="7"/>
  <c r="N8" i="7"/>
  <c r="W8" i="7" s="1"/>
  <c r="K10" i="7"/>
  <c r="L10" i="7" s="1"/>
  <c r="V10" i="7" s="1"/>
  <c r="K19" i="7"/>
  <c r="L19" i="7" s="1"/>
  <c r="V19" i="7" s="1"/>
  <c r="K26" i="7"/>
  <c r="L26" i="7" s="1"/>
  <c r="V26" i="7" s="1"/>
  <c r="K64" i="7"/>
  <c r="L64" i="7" s="1"/>
  <c r="V64" i="7" s="1"/>
  <c r="K61" i="7"/>
  <c r="L61" i="7" s="1"/>
  <c r="V61" i="7" s="1"/>
  <c r="K43" i="7"/>
  <c r="L43" i="7" s="1"/>
  <c r="V43" i="7" s="1"/>
  <c r="K38" i="7"/>
  <c r="L38" i="7" s="1"/>
  <c r="V38" i="7" s="1"/>
  <c r="K39" i="7"/>
  <c r="L39" i="7" s="1"/>
  <c r="V39" i="7" s="1"/>
  <c r="K35" i="7"/>
  <c r="L35" i="7" s="1"/>
  <c r="V35" i="7" s="1"/>
  <c r="K36" i="7"/>
  <c r="L36" i="7" s="1"/>
  <c r="V36" i="7" s="1"/>
  <c r="K56" i="7"/>
  <c r="L56" i="7" s="1"/>
  <c r="V56" i="7" s="1"/>
  <c r="I19" i="7"/>
  <c r="J19" i="7" s="1"/>
  <c r="U19" i="7" s="1"/>
  <c r="I39" i="7"/>
  <c r="J39" i="7" s="1"/>
  <c r="U39" i="7" s="1"/>
  <c r="I26" i="7"/>
  <c r="J26" i="7" s="1"/>
  <c r="U26" i="7" s="1"/>
  <c r="I64" i="7"/>
  <c r="J64" i="7" s="1"/>
  <c r="U64" i="7" s="1"/>
  <c r="I50" i="7"/>
  <c r="J50" i="7" s="1"/>
  <c r="U50" i="7" s="1"/>
  <c r="I61" i="7"/>
  <c r="J61" i="7" s="1"/>
  <c r="U61" i="7" s="1"/>
  <c r="G64" i="7"/>
  <c r="H64" i="7" s="1"/>
  <c r="T64" i="7" s="1"/>
  <c r="G43" i="7"/>
  <c r="H43" i="7" s="1"/>
  <c r="T43" i="7" s="1"/>
  <c r="G23" i="7"/>
  <c r="E18" i="7"/>
  <c r="F18" i="7" s="1"/>
  <c r="S18" i="7" s="1"/>
  <c r="E26" i="7"/>
  <c r="F26" i="7" s="1"/>
  <c r="S26" i="7" s="1"/>
  <c r="O44" i="7"/>
  <c r="W44" i="7"/>
  <c r="R44" i="7" s="1"/>
  <c r="N10" i="7"/>
  <c r="W10" i="7" s="1"/>
  <c r="N43" i="7"/>
  <c r="W43" i="7" s="1"/>
  <c r="N26" i="7"/>
  <c r="W26" i="7" s="1"/>
  <c r="N38" i="7"/>
  <c r="W38" i="7" s="1"/>
  <c r="N22" i="7"/>
  <c r="W22" i="7" s="1"/>
  <c r="N56" i="7"/>
  <c r="W56" i="7" s="1"/>
  <c r="K17" i="7"/>
  <c r="L17" i="7" s="1"/>
  <c r="V17" i="7" s="1"/>
  <c r="I25" i="7"/>
  <c r="J25" i="7" s="1"/>
  <c r="U25" i="7" s="1"/>
  <c r="I8" i="7"/>
  <c r="J8" i="7" s="1"/>
  <c r="U8" i="7" s="1"/>
  <c r="I43" i="7"/>
  <c r="J43" i="7" s="1"/>
  <c r="U43" i="7" s="1"/>
  <c r="I55" i="7"/>
  <c r="J55" i="7" s="1"/>
  <c r="U55" i="7" s="1"/>
  <c r="I17" i="7"/>
  <c r="I56" i="7"/>
  <c r="J56" i="7" s="1"/>
  <c r="U56" i="7" s="1"/>
  <c r="I22" i="7"/>
  <c r="J22" i="7" s="1"/>
  <c r="U22" i="7" s="1"/>
  <c r="I38" i="7"/>
  <c r="J38" i="7" s="1"/>
  <c r="U38" i="7" s="1"/>
  <c r="G40" i="7"/>
  <c r="H40" i="7" s="1"/>
  <c r="T40" i="7" s="1"/>
  <c r="G25" i="7"/>
  <c r="G57" i="7"/>
  <c r="G55" i="7"/>
  <c r="H55" i="7" s="1"/>
  <c r="T55" i="7" s="1"/>
  <c r="G50" i="7"/>
  <c r="H50" i="7" s="1"/>
  <c r="T50" i="7" s="1"/>
  <c r="G10" i="7"/>
  <c r="H10" i="7" s="1"/>
  <c r="T10" i="7" s="1"/>
  <c r="G26" i="7"/>
  <c r="H26" i="7" s="1"/>
  <c r="T26" i="7" s="1"/>
  <c r="G63" i="7"/>
  <c r="G61" i="7"/>
  <c r="H61" i="7" s="1"/>
  <c r="T61" i="7" s="1"/>
  <c r="G41" i="7"/>
  <c r="H41" i="7" s="1"/>
  <c r="T41" i="7" s="1"/>
  <c r="G8" i="7"/>
  <c r="H8" i="7" s="1"/>
  <c r="T8" i="7" s="1"/>
  <c r="G22" i="7"/>
  <c r="H22" i="7" s="1"/>
  <c r="T22" i="7" s="1"/>
  <c r="G56" i="7"/>
  <c r="H56" i="7" s="1"/>
  <c r="T56" i="7" s="1"/>
  <c r="G58" i="7"/>
  <c r="G38" i="7"/>
  <c r="H38" i="7" s="1"/>
  <c r="T38" i="7" s="1"/>
  <c r="E23" i="7"/>
  <c r="F23" i="7" s="1"/>
  <c r="S23" i="7" s="1"/>
  <c r="E35" i="7"/>
  <c r="F35" i="7" s="1"/>
  <c r="S35" i="7" s="1"/>
  <c r="E25" i="7"/>
  <c r="E10" i="7"/>
  <c r="F10" i="7" s="1"/>
  <c r="E17" i="7"/>
  <c r="F17" i="7" s="1"/>
  <c r="S17" i="7" s="1"/>
  <c r="E61" i="7"/>
  <c r="F61" i="7" s="1"/>
  <c r="S61" i="7" s="1"/>
  <c r="E40" i="7"/>
  <c r="F40" i="7" s="1"/>
  <c r="E50" i="7"/>
  <c r="F50" i="7" s="1"/>
  <c r="S50" i="7" s="1"/>
  <c r="E63" i="7"/>
  <c r="E41" i="7"/>
  <c r="F41" i="7" s="1"/>
  <c r="S41" i="7" s="1"/>
  <c r="E8" i="7"/>
  <c r="F8" i="7" s="1"/>
  <c r="S8" i="7" s="1"/>
  <c r="E55" i="7"/>
  <c r="F55" i="7" s="1"/>
  <c r="E43" i="7"/>
  <c r="F43" i="7" s="1"/>
  <c r="S43" i="7" s="1"/>
  <c r="E22" i="7"/>
  <c r="F22" i="7" s="1"/>
  <c r="S22" i="7" s="1"/>
  <c r="E57" i="7"/>
  <c r="F57" i="7" s="1"/>
  <c r="S57" i="7" s="1"/>
  <c r="E56" i="7"/>
  <c r="F56" i="7" s="1"/>
  <c r="E58" i="7"/>
  <c r="F58" i="7" s="1"/>
  <c r="S58" i="7" s="1"/>
  <c r="E38" i="7"/>
  <c r="F38" i="7" s="1"/>
  <c r="K58" i="7"/>
  <c r="K57" i="7"/>
  <c r="I58" i="7"/>
  <c r="J58" i="7" s="1"/>
  <c r="U58" i="7" s="1"/>
  <c r="I57" i="7"/>
  <c r="J57" i="7" s="1"/>
  <c r="U57" i="7" s="1"/>
  <c r="R66" i="7" l="1"/>
  <c r="R50" i="7"/>
  <c r="R30" i="7"/>
  <c r="O30" i="7"/>
  <c r="R60" i="7"/>
  <c r="O5" i="7"/>
  <c r="P5" i="7" s="1"/>
  <c r="O47" i="7"/>
  <c r="R47" i="7"/>
  <c r="R54" i="7"/>
  <c r="O54" i="7"/>
  <c r="V16" i="7"/>
  <c r="O60" i="7"/>
  <c r="R27" i="7"/>
  <c r="R28" i="7"/>
  <c r="R22" i="7"/>
  <c r="O27" i="7"/>
  <c r="R62" i="7"/>
  <c r="S49" i="7"/>
  <c r="R49" i="7" s="1"/>
  <c r="O49" i="7"/>
  <c r="O39" i="7"/>
  <c r="O66" i="7"/>
  <c r="O26" i="7"/>
  <c r="W39" i="7"/>
  <c r="R39" i="7" s="1"/>
  <c r="O62" i="7"/>
  <c r="O19" i="7"/>
  <c r="O28" i="7"/>
  <c r="O9" i="7"/>
  <c r="M68" i="7"/>
  <c r="R64" i="7"/>
  <c r="R19" i="7"/>
  <c r="O53" i="7"/>
  <c r="R9" i="7"/>
  <c r="O43" i="7"/>
  <c r="R43" i="7"/>
  <c r="O64" i="7"/>
  <c r="R53" i="7"/>
  <c r="O50" i="7"/>
  <c r="R26" i="7"/>
  <c r="O22" i="7"/>
  <c r="O8" i="7"/>
  <c r="R8" i="7"/>
  <c r="S52" i="7"/>
  <c r="R52" i="7" s="1"/>
  <c r="O52" i="7"/>
  <c r="S51" i="7"/>
  <c r="R51" i="7" s="1"/>
  <c r="O51" i="7"/>
  <c r="S29" i="7"/>
  <c r="R29" i="7" s="1"/>
  <c r="O29" i="7"/>
  <c r="S20" i="7"/>
  <c r="R20" i="7" s="1"/>
  <c r="O20" i="7"/>
  <c r="O38" i="7"/>
  <c r="S38" i="7"/>
  <c r="R38" i="7" s="1"/>
  <c r="O56" i="7"/>
  <c r="S56" i="7"/>
  <c r="R56" i="7" s="1"/>
  <c r="O55" i="7"/>
  <c r="S55" i="7"/>
  <c r="R55" i="7" s="1"/>
  <c r="O40" i="7"/>
  <c r="S40" i="7"/>
  <c r="R40" i="7" s="1"/>
  <c r="O10" i="7"/>
  <c r="S10" i="7"/>
  <c r="R10" i="7" s="1"/>
  <c r="P44" i="7"/>
  <c r="N36" i="7"/>
  <c r="W36" i="7" s="1"/>
  <c r="N18" i="7"/>
  <c r="A18" i="7" s="1"/>
  <c r="K4" i="7"/>
  <c r="K68" i="7" s="1"/>
  <c r="I4" i="7"/>
  <c r="I68" i="7" s="1"/>
  <c r="J17" i="7" s="1"/>
  <c r="G4" i="7"/>
  <c r="G68" i="7" s="1"/>
  <c r="H57" i="7" s="1"/>
  <c r="T57" i="7" s="1"/>
  <c r="E4" i="7"/>
  <c r="E68" i="7" s="1"/>
  <c r="A66" i="7"/>
  <c r="A65" i="7"/>
  <c r="A64" i="7"/>
  <c r="A62" i="7"/>
  <c r="A56" i="7"/>
  <c r="A54" i="7"/>
  <c r="A53" i="7"/>
  <c r="A52" i="7"/>
  <c r="A51" i="7"/>
  <c r="A50" i="7"/>
  <c r="A49" i="7"/>
  <c r="A48" i="7"/>
  <c r="A47" i="7"/>
  <c r="A44" i="7"/>
  <c r="A43" i="7"/>
  <c r="A42" i="7"/>
  <c r="A40" i="7"/>
  <c r="A39" i="7"/>
  <c r="A38" i="7"/>
  <c r="A37" i="7"/>
  <c r="A32" i="7"/>
  <c r="A31" i="7"/>
  <c r="A29" i="7"/>
  <c r="A28" i="7"/>
  <c r="A27" i="7"/>
  <c r="A26" i="7"/>
  <c r="A21" i="7"/>
  <c r="A20" i="7"/>
  <c r="A19" i="7"/>
  <c r="A15" i="7"/>
  <c r="A14" i="7"/>
  <c r="A13" i="7"/>
  <c r="A12" i="7"/>
  <c r="A11" i="7"/>
  <c r="A9" i="7"/>
  <c r="A6" i="7"/>
  <c r="A5" i="7"/>
  <c r="J41" i="7"/>
  <c r="U41" i="7" s="1"/>
  <c r="R41" i="7" s="1"/>
  <c r="K66" i="6"/>
  <c r="L66" i="6" s="1"/>
  <c r="V66" i="6" s="1"/>
  <c r="G66" i="6"/>
  <c r="H66" i="6" s="1"/>
  <c r="T66" i="6" s="1"/>
  <c r="E66" i="6"/>
  <c r="F66" i="6" s="1"/>
  <c r="S66" i="6" s="1"/>
  <c r="K65" i="6"/>
  <c r="L65" i="6" s="1"/>
  <c r="V65" i="6" s="1"/>
  <c r="I65" i="6"/>
  <c r="J65" i="6" s="1"/>
  <c r="U65" i="6" s="1"/>
  <c r="G65" i="6"/>
  <c r="H65" i="6" s="1"/>
  <c r="T65" i="6" s="1"/>
  <c r="E65" i="6"/>
  <c r="F65" i="6" s="1"/>
  <c r="S65" i="6" s="1"/>
  <c r="K64" i="6"/>
  <c r="L64" i="6" s="1"/>
  <c r="I64" i="6"/>
  <c r="J64" i="6" s="1"/>
  <c r="U64" i="6" s="1"/>
  <c r="G64" i="6"/>
  <c r="H64" i="6" s="1"/>
  <c r="T64" i="6" s="1"/>
  <c r="E64" i="6"/>
  <c r="F64" i="6" s="1"/>
  <c r="S64" i="6" s="1"/>
  <c r="K63" i="6"/>
  <c r="L63" i="6" s="1"/>
  <c r="V63" i="6" s="1"/>
  <c r="I63" i="6"/>
  <c r="G63" i="6"/>
  <c r="E63" i="6"/>
  <c r="K62" i="6"/>
  <c r="L62" i="6" s="1"/>
  <c r="I62" i="6"/>
  <c r="J62" i="6" s="1"/>
  <c r="U62" i="6" s="1"/>
  <c r="G62" i="6"/>
  <c r="H62" i="6" s="1"/>
  <c r="T62" i="6" s="1"/>
  <c r="E62" i="6"/>
  <c r="F62" i="6" s="1"/>
  <c r="S62" i="6" s="1"/>
  <c r="K61" i="6"/>
  <c r="L61" i="6" s="1"/>
  <c r="V61" i="6" s="1"/>
  <c r="I61" i="6"/>
  <c r="J61" i="6" s="1"/>
  <c r="U61" i="6" s="1"/>
  <c r="G61" i="6"/>
  <c r="H61" i="6" s="1"/>
  <c r="T61" i="6" s="1"/>
  <c r="E61" i="6"/>
  <c r="F61" i="6" s="1"/>
  <c r="S61" i="6" s="1"/>
  <c r="K60" i="6"/>
  <c r="L60" i="6" s="1"/>
  <c r="V60" i="6" s="1"/>
  <c r="G60" i="6"/>
  <c r="E60" i="6"/>
  <c r="F60" i="6" s="1"/>
  <c r="S60" i="6" s="1"/>
  <c r="K59" i="6"/>
  <c r="L59" i="6" s="1"/>
  <c r="V59" i="6" s="1"/>
  <c r="G59" i="6"/>
  <c r="H59" i="6" s="1"/>
  <c r="T59" i="6" s="1"/>
  <c r="E59" i="6"/>
  <c r="F59" i="6" s="1"/>
  <c r="S59" i="6" s="1"/>
  <c r="K58" i="6"/>
  <c r="L58" i="6" s="1"/>
  <c r="V58" i="6" s="1"/>
  <c r="G58" i="6"/>
  <c r="E58" i="6"/>
  <c r="F58" i="6" s="1"/>
  <c r="S58" i="6" s="1"/>
  <c r="K57" i="6"/>
  <c r="L57" i="6" s="1"/>
  <c r="V57" i="6" s="1"/>
  <c r="I57" i="6"/>
  <c r="J57" i="6" s="1"/>
  <c r="U57" i="6" s="1"/>
  <c r="G57" i="6"/>
  <c r="E57" i="6"/>
  <c r="F57" i="6" s="1"/>
  <c r="S57" i="6" s="1"/>
  <c r="K56" i="6"/>
  <c r="L56" i="6" s="1"/>
  <c r="V56" i="6" s="1"/>
  <c r="I56" i="6"/>
  <c r="J56" i="6" s="1"/>
  <c r="U56" i="6" s="1"/>
  <c r="G56" i="6"/>
  <c r="H56" i="6" s="1"/>
  <c r="T56" i="6" s="1"/>
  <c r="E56" i="6"/>
  <c r="F56" i="6" s="1"/>
  <c r="S56" i="6" s="1"/>
  <c r="K55" i="6"/>
  <c r="L55" i="6" s="1"/>
  <c r="V55" i="6" s="1"/>
  <c r="G55" i="6"/>
  <c r="H55" i="6" s="1"/>
  <c r="T55" i="6" s="1"/>
  <c r="E55" i="6"/>
  <c r="F55" i="6" s="1"/>
  <c r="S55" i="6" s="1"/>
  <c r="K54" i="6"/>
  <c r="L54" i="6" s="1"/>
  <c r="V54" i="6" s="1"/>
  <c r="I54" i="6"/>
  <c r="J54" i="6" s="1"/>
  <c r="U54" i="6" s="1"/>
  <c r="G54" i="6"/>
  <c r="H54" i="6" s="1"/>
  <c r="T54" i="6" s="1"/>
  <c r="E54" i="6"/>
  <c r="F54" i="6" s="1"/>
  <c r="S54" i="6" s="1"/>
  <c r="K53" i="6"/>
  <c r="L53" i="6" s="1"/>
  <c r="V53" i="6" s="1"/>
  <c r="I53" i="6"/>
  <c r="J53" i="6" s="1"/>
  <c r="U53" i="6" s="1"/>
  <c r="G53" i="6"/>
  <c r="H53" i="6" s="1"/>
  <c r="T53" i="6" s="1"/>
  <c r="E53" i="6"/>
  <c r="F53" i="6" s="1"/>
  <c r="S53" i="6" s="1"/>
  <c r="K52" i="6"/>
  <c r="L52" i="6" s="1"/>
  <c r="I52" i="6"/>
  <c r="J52" i="6" s="1"/>
  <c r="U52" i="6" s="1"/>
  <c r="G52" i="6"/>
  <c r="H52" i="6" s="1"/>
  <c r="T52" i="6" s="1"/>
  <c r="E52" i="6"/>
  <c r="F52" i="6" s="1"/>
  <c r="S52" i="6" s="1"/>
  <c r="K51" i="6"/>
  <c r="L51" i="6" s="1"/>
  <c r="I51" i="6"/>
  <c r="J51" i="6" s="1"/>
  <c r="U51" i="6" s="1"/>
  <c r="G51" i="6"/>
  <c r="H51" i="6" s="1"/>
  <c r="T51" i="6" s="1"/>
  <c r="E51" i="6"/>
  <c r="F51" i="6" s="1"/>
  <c r="S51" i="6" s="1"/>
  <c r="K50" i="6"/>
  <c r="L50" i="6" s="1"/>
  <c r="V50" i="6" s="1"/>
  <c r="I50" i="6"/>
  <c r="J50" i="6" s="1"/>
  <c r="U50" i="6" s="1"/>
  <c r="G50" i="6"/>
  <c r="H50" i="6" s="1"/>
  <c r="T50" i="6" s="1"/>
  <c r="E50" i="6"/>
  <c r="F50" i="6" s="1"/>
  <c r="K49" i="6"/>
  <c r="L49" i="6" s="1"/>
  <c r="V49" i="6" s="1"/>
  <c r="I49" i="6"/>
  <c r="J49" i="6" s="1"/>
  <c r="U49" i="6" s="1"/>
  <c r="G49" i="6"/>
  <c r="H49" i="6" s="1"/>
  <c r="T49" i="6" s="1"/>
  <c r="E49" i="6"/>
  <c r="F49" i="6" s="1"/>
  <c r="S49" i="6" s="1"/>
  <c r="K48" i="6"/>
  <c r="L48" i="6" s="1"/>
  <c r="I48" i="6"/>
  <c r="J48" i="6" s="1"/>
  <c r="U48" i="6" s="1"/>
  <c r="G48" i="6"/>
  <c r="H48" i="6" s="1"/>
  <c r="T48" i="6" s="1"/>
  <c r="E48" i="6"/>
  <c r="F48" i="6" s="1"/>
  <c r="S48" i="6" s="1"/>
  <c r="K47" i="6"/>
  <c r="L47" i="6" s="1"/>
  <c r="I47" i="6"/>
  <c r="J47" i="6" s="1"/>
  <c r="U47" i="6" s="1"/>
  <c r="G47" i="6"/>
  <c r="H47" i="6" s="1"/>
  <c r="T47" i="6" s="1"/>
  <c r="E47" i="6"/>
  <c r="F47" i="6" s="1"/>
  <c r="S47" i="6" s="1"/>
  <c r="K46" i="6"/>
  <c r="L46" i="6" s="1"/>
  <c r="V46" i="6" s="1"/>
  <c r="I46" i="6"/>
  <c r="J46" i="6" s="1"/>
  <c r="U46" i="6" s="1"/>
  <c r="G46" i="6"/>
  <c r="E46" i="6"/>
  <c r="F46" i="6" s="1"/>
  <c r="S46" i="6" s="1"/>
  <c r="K45" i="6"/>
  <c r="L45" i="6" s="1"/>
  <c r="V45" i="6" s="1"/>
  <c r="G45" i="6"/>
  <c r="H45" i="6" s="1"/>
  <c r="T45" i="6" s="1"/>
  <c r="E45" i="6"/>
  <c r="F45" i="6" s="1"/>
  <c r="S45" i="6" s="1"/>
  <c r="K44" i="6"/>
  <c r="L44" i="6" s="1"/>
  <c r="V44" i="6" s="1"/>
  <c r="I44" i="6"/>
  <c r="J44" i="6" s="1"/>
  <c r="G44" i="6"/>
  <c r="H44" i="6" s="1"/>
  <c r="T44" i="6" s="1"/>
  <c r="E44" i="6"/>
  <c r="F44" i="6" s="1"/>
  <c r="S44" i="6" s="1"/>
  <c r="K43" i="6"/>
  <c r="L43" i="6" s="1"/>
  <c r="I43" i="6"/>
  <c r="J43" i="6" s="1"/>
  <c r="U43" i="6" s="1"/>
  <c r="G43" i="6"/>
  <c r="H43" i="6" s="1"/>
  <c r="T43" i="6" s="1"/>
  <c r="E43" i="6"/>
  <c r="F43" i="6" s="1"/>
  <c r="S43" i="6" s="1"/>
  <c r="K42" i="6"/>
  <c r="L42" i="6" s="1"/>
  <c r="I42" i="6"/>
  <c r="J42" i="6" s="1"/>
  <c r="U42" i="6" s="1"/>
  <c r="G42" i="6"/>
  <c r="H42" i="6" s="1"/>
  <c r="T42" i="6" s="1"/>
  <c r="E42" i="6"/>
  <c r="F42" i="6" s="1"/>
  <c r="S42" i="6" s="1"/>
  <c r="K41" i="6"/>
  <c r="L41" i="6" s="1"/>
  <c r="V41" i="6" s="1"/>
  <c r="I41" i="6"/>
  <c r="J41" i="6" s="1"/>
  <c r="U41" i="6" s="1"/>
  <c r="G41" i="6"/>
  <c r="H41" i="6" s="1"/>
  <c r="T41" i="6" s="1"/>
  <c r="E41" i="6"/>
  <c r="F41" i="6" s="1"/>
  <c r="S41" i="6" s="1"/>
  <c r="K40" i="6"/>
  <c r="L40" i="6" s="1"/>
  <c r="V40" i="6" s="1"/>
  <c r="I40" i="6"/>
  <c r="J40" i="6" s="1"/>
  <c r="U40" i="6" s="1"/>
  <c r="G40" i="6"/>
  <c r="H40" i="6" s="1"/>
  <c r="T40" i="6" s="1"/>
  <c r="E40" i="6"/>
  <c r="F40" i="6" s="1"/>
  <c r="S40" i="6" s="1"/>
  <c r="K39" i="6"/>
  <c r="L39" i="6" s="1"/>
  <c r="V39" i="6" s="1"/>
  <c r="G39" i="6"/>
  <c r="H39" i="6" s="1"/>
  <c r="T39" i="6" s="1"/>
  <c r="E39" i="6"/>
  <c r="F39" i="6" s="1"/>
  <c r="S39" i="6" s="1"/>
  <c r="K38" i="6"/>
  <c r="L38" i="6" s="1"/>
  <c r="V38" i="6" s="1"/>
  <c r="G38" i="6"/>
  <c r="H38" i="6" s="1"/>
  <c r="T38" i="6" s="1"/>
  <c r="E38" i="6"/>
  <c r="F38" i="6" s="1"/>
  <c r="S38" i="6" s="1"/>
  <c r="K37" i="6"/>
  <c r="L37" i="6" s="1"/>
  <c r="V37" i="6" s="1"/>
  <c r="I37" i="6"/>
  <c r="J37" i="6" s="1"/>
  <c r="U37" i="6" s="1"/>
  <c r="G37" i="6"/>
  <c r="H37" i="6" s="1"/>
  <c r="T37" i="6" s="1"/>
  <c r="E37" i="6"/>
  <c r="F37" i="6" s="1"/>
  <c r="S37" i="6" s="1"/>
  <c r="K36" i="6"/>
  <c r="L36" i="6" s="1"/>
  <c r="V36" i="6" s="1"/>
  <c r="I36" i="6"/>
  <c r="J36" i="6" s="1"/>
  <c r="U36" i="6" s="1"/>
  <c r="G36" i="6"/>
  <c r="E36" i="6"/>
  <c r="F36" i="6" s="1"/>
  <c r="S36" i="6" s="1"/>
  <c r="K35" i="6"/>
  <c r="L35" i="6" s="1"/>
  <c r="V35" i="6" s="1"/>
  <c r="I35" i="6"/>
  <c r="J35" i="6" s="1"/>
  <c r="U35" i="6" s="1"/>
  <c r="G35" i="6"/>
  <c r="E35" i="6"/>
  <c r="F35" i="6" s="1"/>
  <c r="S35" i="6" s="1"/>
  <c r="K34" i="6"/>
  <c r="L34" i="6" s="1"/>
  <c r="V34" i="6" s="1"/>
  <c r="I34" i="6"/>
  <c r="J34" i="6" s="1"/>
  <c r="U34" i="6" s="1"/>
  <c r="G34" i="6"/>
  <c r="E34" i="6"/>
  <c r="F34" i="6" s="1"/>
  <c r="S34" i="6" s="1"/>
  <c r="K33" i="6"/>
  <c r="L33" i="6" s="1"/>
  <c r="V33" i="6" s="1"/>
  <c r="G33" i="6"/>
  <c r="E33" i="6"/>
  <c r="F33" i="6" s="1"/>
  <c r="S33" i="6" s="1"/>
  <c r="K32" i="6"/>
  <c r="L32" i="6" s="1"/>
  <c r="I32" i="6"/>
  <c r="J32" i="6" s="1"/>
  <c r="U32" i="6" s="1"/>
  <c r="G32" i="6"/>
  <c r="H32" i="6" s="1"/>
  <c r="T32" i="6" s="1"/>
  <c r="E32" i="6"/>
  <c r="F32" i="6" s="1"/>
  <c r="S32" i="6" s="1"/>
  <c r="K31" i="6"/>
  <c r="L31" i="6" s="1"/>
  <c r="V31" i="6" s="1"/>
  <c r="I31" i="6"/>
  <c r="J31" i="6" s="1"/>
  <c r="U31" i="6" s="1"/>
  <c r="G31" i="6"/>
  <c r="H31" i="6" s="1"/>
  <c r="T31" i="6" s="1"/>
  <c r="E31" i="6"/>
  <c r="K30" i="6"/>
  <c r="L30" i="6" s="1"/>
  <c r="V30" i="6" s="1"/>
  <c r="G30" i="6"/>
  <c r="H30" i="6" s="1"/>
  <c r="T30" i="6" s="1"/>
  <c r="E30" i="6"/>
  <c r="F30" i="6" s="1"/>
  <c r="S30" i="6" s="1"/>
  <c r="K29" i="6"/>
  <c r="L29" i="6" s="1"/>
  <c r="V29" i="6" s="1"/>
  <c r="I29" i="6"/>
  <c r="J29" i="6" s="1"/>
  <c r="U29" i="6" s="1"/>
  <c r="G29" i="6"/>
  <c r="H29" i="6" s="1"/>
  <c r="T29" i="6" s="1"/>
  <c r="E29" i="6"/>
  <c r="F29" i="6" s="1"/>
  <c r="S29" i="6" s="1"/>
  <c r="K28" i="6"/>
  <c r="L28" i="6" s="1"/>
  <c r="I28" i="6"/>
  <c r="J28" i="6" s="1"/>
  <c r="U28" i="6" s="1"/>
  <c r="G28" i="6"/>
  <c r="H28" i="6" s="1"/>
  <c r="T28" i="6" s="1"/>
  <c r="E28" i="6"/>
  <c r="F28" i="6" s="1"/>
  <c r="S28" i="6" s="1"/>
  <c r="K27" i="6"/>
  <c r="L27" i="6" s="1"/>
  <c r="I27" i="6"/>
  <c r="J27" i="6" s="1"/>
  <c r="U27" i="6" s="1"/>
  <c r="G27" i="6"/>
  <c r="H27" i="6" s="1"/>
  <c r="T27" i="6" s="1"/>
  <c r="E27" i="6"/>
  <c r="F27" i="6" s="1"/>
  <c r="S27" i="6" s="1"/>
  <c r="K26" i="6"/>
  <c r="L26" i="6" s="1"/>
  <c r="V26" i="6" s="1"/>
  <c r="I26" i="6"/>
  <c r="J26" i="6" s="1"/>
  <c r="U26" i="6" s="1"/>
  <c r="G26" i="6"/>
  <c r="H26" i="6" s="1"/>
  <c r="T26" i="6" s="1"/>
  <c r="E26" i="6"/>
  <c r="F26" i="6" s="1"/>
  <c r="S26" i="6" s="1"/>
  <c r="K25" i="6"/>
  <c r="L25" i="6" s="1"/>
  <c r="V25" i="6" s="1"/>
  <c r="G25" i="6"/>
  <c r="H25" i="6" s="1"/>
  <c r="T25" i="6" s="1"/>
  <c r="E25" i="6"/>
  <c r="K24" i="6"/>
  <c r="L24" i="6" s="1"/>
  <c r="V24" i="6" s="1"/>
  <c r="G24" i="6"/>
  <c r="H24" i="6" s="1"/>
  <c r="T24" i="6" s="1"/>
  <c r="E24" i="6"/>
  <c r="F24" i="6" s="1"/>
  <c r="S24" i="6" s="1"/>
  <c r="K23" i="6"/>
  <c r="L23" i="6" s="1"/>
  <c r="V23" i="6" s="1"/>
  <c r="I23" i="6"/>
  <c r="G23" i="6"/>
  <c r="E23" i="6"/>
  <c r="F23" i="6" s="1"/>
  <c r="S23" i="6" s="1"/>
  <c r="K22" i="6"/>
  <c r="L22" i="6" s="1"/>
  <c r="V22" i="6" s="1"/>
  <c r="G22" i="6"/>
  <c r="H22" i="6" s="1"/>
  <c r="T22" i="6" s="1"/>
  <c r="E22" i="6"/>
  <c r="F22" i="6" s="1"/>
  <c r="S22" i="6" s="1"/>
  <c r="K21" i="6"/>
  <c r="L21" i="6" s="1"/>
  <c r="V21" i="6" s="1"/>
  <c r="I21" i="6"/>
  <c r="J21" i="6" s="1"/>
  <c r="U21" i="6" s="1"/>
  <c r="G21" i="6"/>
  <c r="H21" i="6" s="1"/>
  <c r="T21" i="6" s="1"/>
  <c r="E21" i="6"/>
  <c r="K20" i="6"/>
  <c r="L20" i="6" s="1"/>
  <c r="I20" i="6"/>
  <c r="J20" i="6" s="1"/>
  <c r="U20" i="6" s="1"/>
  <c r="G20" i="6"/>
  <c r="H20" i="6" s="1"/>
  <c r="T20" i="6" s="1"/>
  <c r="E20" i="6"/>
  <c r="F20" i="6" s="1"/>
  <c r="S20" i="6" s="1"/>
  <c r="K19" i="6"/>
  <c r="L19" i="6" s="1"/>
  <c r="I19" i="6"/>
  <c r="J19" i="6" s="1"/>
  <c r="U19" i="6" s="1"/>
  <c r="G19" i="6"/>
  <c r="H19" i="6" s="1"/>
  <c r="T19" i="6" s="1"/>
  <c r="E19" i="6"/>
  <c r="F19" i="6" s="1"/>
  <c r="K18" i="6"/>
  <c r="L18" i="6" s="1"/>
  <c r="V18" i="6" s="1"/>
  <c r="I18" i="6"/>
  <c r="J18" i="6" s="1"/>
  <c r="U18" i="6" s="1"/>
  <c r="G18" i="6"/>
  <c r="H18" i="6" s="1"/>
  <c r="T18" i="6" s="1"/>
  <c r="E18" i="6"/>
  <c r="F18" i="6" s="1"/>
  <c r="S18" i="6" s="1"/>
  <c r="K17" i="6"/>
  <c r="L17" i="6" s="1"/>
  <c r="V17" i="6" s="1"/>
  <c r="G17" i="6"/>
  <c r="H17" i="6" s="1"/>
  <c r="T17" i="6" s="1"/>
  <c r="E17" i="6"/>
  <c r="F17" i="6" s="1"/>
  <c r="S17" i="6" s="1"/>
  <c r="K16" i="6"/>
  <c r="L16" i="6" s="1"/>
  <c r="V16" i="6" s="1"/>
  <c r="I16" i="6"/>
  <c r="G16" i="6"/>
  <c r="H16" i="6" s="1"/>
  <c r="T16" i="6" s="1"/>
  <c r="E16" i="6"/>
  <c r="F16" i="6" s="1"/>
  <c r="S16" i="6" s="1"/>
  <c r="K15" i="6"/>
  <c r="L15" i="6" s="1"/>
  <c r="I15" i="6"/>
  <c r="J15" i="6" s="1"/>
  <c r="U15" i="6" s="1"/>
  <c r="G15" i="6"/>
  <c r="H15" i="6" s="1"/>
  <c r="T15" i="6" s="1"/>
  <c r="E15" i="6"/>
  <c r="F15" i="6" s="1"/>
  <c r="S15" i="6" s="1"/>
  <c r="K14" i="6"/>
  <c r="L14" i="6" s="1"/>
  <c r="V14" i="6" s="1"/>
  <c r="I14" i="6"/>
  <c r="J14" i="6" s="1"/>
  <c r="U14" i="6" s="1"/>
  <c r="G14" i="6"/>
  <c r="H14" i="6" s="1"/>
  <c r="T14" i="6" s="1"/>
  <c r="E14" i="6"/>
  <c r="F14" i="6" s="1"/>
  <c r="S14" i="6" s="1"/>
  <c r="K13" i="6"/>
  <c r="L13" i="6" s="1"/>
  <c r="I13" i="6"/>
  <c r="J13" i="6" s="1"/>
  <c r="U13" i="6" s="1"/>
  <c r="G13" i="6"/>
  <c r="H13" i="6" s="1"/>
  <c r="T13" i="6" s="1"/>
  <c r="E13" i="6"/>
  <c r="F13" i="6" s="1"/>
  <c r="S13" i="6" s="1"/>
  <c r="K12" i="6"/>
  <c r="L12" i="6" s="1"/>
  <c r="V12" i="6" s="1"/>
  <c r="I12" i="6"/>
  <c r="J12" i="6" s="1"/>
  <c r="U12" i="6" s="1"/>
  <c r="G12" i="6"/>
  <c r="H12" i="6" s="1"/>
  <c r="T12" i="6" s="1"/>
  <c r="E12" i="6"/>
  <c r="F12" i="6" s="1"/>
  <c r="S12" i="6" s="1"/>
  <c r="K11" i="6"/>
  <c r="L11" i="6" s="1"/>
  <c r="V11" i="6" s="1"/>
  <c r="I11" i="6"/>
  <c r="J11" i="6" s="1"/>
  <c r="G11" i="6"/>
  <c r="H11" i="6" s="1"/>
  <c r="T11" i="6" s="1"/>
  <c r="E11" i="6"/>
  <c r="F11" i="6" s="1"/>
  <c r="S11" i="6" s="1"/>
  <c r="K10" i="6"/>
  <c r="L10" i="6" s="1"/>
  <c r="V10" i="6" s="1"/>
  <c r="G10" i="6"/>
  <c r="H10" i="6" s="1"/>
  <c r="T10" i="6" s="1"/>
  <c r="E10" i="6"/>
  <c r="F10" i="6" s="1"/>
  <c r="S10" i="6" s="1"/>
  <c r="K9" i="6"/>
  <c r="L9" i="6" s="1"/>
  <c r="V9" i="6" s="1"/>
  <c r="I9" i="6"/>
  <c r="J9" i="6" s="1"/>
  <c r="G9" i="6"/>
  <c r="H9" i="6" s="1"/>
  <c r="T9" i="6" s="1"/>
  <c r="E9" i="6"/>
  <c r="F9" i="6" s="1"/>
  <c r="S9" i="6" s="1"/>
  <c r="K8" i="6"/>
  <c r="L8" i="6" s="1"/>
  <c r="V8" i="6" s="1"/>
  <c r="I8" i="6"/>
  <c r="J8" i="6" s="1"/>
  <c r="U8" i="6" s="1"/>
  <c r="G8" i="6"/>
  <c r="H8" i="6" s="1"/>
  <c r="T8" i="6" s="1"/>
  <c r="E8" i="6"/>
  <c r="F8" i="6" s="1"/>
  <c r="S8" i="6" s="1"/>
  <c r="K7" i="6"/>
  <c r="I7" i="6"/>
  <c r="J7" i="6" s="1"/>
  <c r="U7" i="6" s="1"/>
  <c r="G7" i="6"/>
  <c r="H7" i="6" s="1"/>
  <c r="T7" i="6" s="1"/>
  <c r="E7" i="6"/>
  <c r="F7" i="6" s="1"/>
  <c r="S7" i="6" s="1"/>
  <c r="K6" i="6"/>
  <c r="L6" i="6" s="1"/>
  <c r="V6" i="6" s="1"/>
  <c r="I6" i="6"/>
  <c r="J6" i="6" s="1"/>
  <c r="U6" i="6" s="1"/>
  <c r="G6" i="6"/>
  <c r="H6" i="6" s="1"/>
  <c r="T6" i="6" s="1"/>
  <c r="E6" i="6"/>
  <c r="F6" i="6" s="1"/>
  <c r="S6" i="6" s="1"/>
  <c r="K5" i="6"/>
  <c r="L5" i="6" s="1"/>
  <c r="V5" i="6" s="1"/>
  <c r="I5" i="6"/>
  <c r="J5" i="6" s="1"/>
  <c r="U5" i="6" s="1"/>
  <c r="G5" i="6"/>
  <c r="H5" i="6" s="1"/>
  <c r="T5" i="6" s="1"/>
  <c r="E5" i="6"/>
  <c r="F5" i="6" s="1"/>
  <c r="S5" i="6" s="1"/>
  <c r="K4" i="6"/>
  <c r="L4" i="6" s="1"/>
  <c r="V4" i="6" s="1"/>
  <c r="I4" i="6"/>
  <c r="J4" i="6" s="1"/>
  <c r="U4" i="6" s="1"/>
  <c r="G4" i="6"/>
  <c r="E4" i="6"/>
  <c r="F4" i="6" s="1"/>
  <c r="S4" i="6" s="1"/>
  <c r="N66" i="6"/>
  <c r="W66" i="6" s="1"/>
  <c r="N65" i="6"/>
  <c r="W65" i="6" s="1"/>
  <c r="N64" i="6"/>
  <c r="W64" i="6" s="1"/>
  <c r="N63" i="6"/>
  <c r="W63" i="6" s="1"/>
  <c r="N62" i="6"/>
  <c r="W62" i="6" s="1"/>
  <c r="N57" i="6"/>
  <c r="W57" i="6" s="1"/>
  <c r="N56" i="6"/>
  <c r="W56" i="6" s="1"/>
  <c r="N55" i="6"/>
  <c r="W55" i="6" s="1"/>
  <c r="N54" i="6"/>
  <c r="W54" i="6" s="1"/>
  <c r="N53" i="6"/>
  <c r="W53" i="6" s="1"/>
  <c r="N52" i="6"/>
  <c r="W52" i="6" s="1"/>
  <c r="N51" i="6"/>
  <c r="W51" i="6" s="1"/>
  <c r="N50" i="6"/>
  <c r="W50" i="6" s="1"/>
  <c r="N49" i="6"/>
  <c r="W49" i="6" s="1"/>
  <c r="N48" i="6"/>
  <c r="W48" i="6" s="1"/>
  <c r="N47" i="6"/>
  <c r="W47" i="6" s="1"/>
  <c r="N46" i="6"/>
  <c r="W46" i="6" s="1"/>
  <c r="N44" i="6"/>
  <c r="W44" i="6" s="1"/>
  <c r="N43" i="6"/>
  <c r="W43" i="6" s="1"/>
  <c r="N42" i="6"/>
  <c r="W42" i="6" s="1"/>
  <c r="N41" i="6"/>
  <c r="W41" i="6" s="1"/>
  <c r="N40" i="6"/>
  <c r="W40" i="6" s="1"/>
  <c r="N39" i="6"/>
  <c r="W39" i="6" s="1"/>
  <c r="N38" i="6"/>
  <c r="W38" i="6" s="1"/>
  <c r="N37" i="6"/>
  <c r="W37" i="6" s="1"/>
  <c r="N35" i="6"/>
  <c r="W35" i="6" s="1"/>
  <c r="N34" i="6"/>
  <c r="W34" i="6" s="1"/>
  <c r="N32" i="6"/>
  <c r="W32" i="6" s="1"/>
  <c r="N31" i="6"/>
  <c r="W31" i="6" s="1"/>
  <c r="N29" i="6"/>
  <c r="W29" i="6" s="1"/>
  <c r="N28" i="6"/>
  <c r="W28" i="6" s="1"/>
  <c r="N27" i="6"/>
  <c r="W27" i="6" s="1"/>
  <c r="N26" i="6"/>
  <c r="W26" i="6" s="1"/>
  <c r="N24" i="6"/>
  <c r="W24" i="6" s="1"/>
  <c r="N23" i="6"/>
  <c r="W23" i="6" s="1"/>
  <c r="N21" i="6"/>
  <c r="W21" i="6" s="1"/>
  <c r="N20" i="6"/>
  <c r="W20" i="6" s="1"/>
  <c r="N19" i="6"/>
  <c r="W19" i="6" s="1"/>
  <c r="N17" i="6"/>
  <c r="W17" i="6" s="1"/>
  <c r="N16" i="6"/>
  <c r="W16" i="6" s="1"/>
  <c r="N15" i="6"/>
  <c r="W15" i="6" s="1"/>
  <c r="N14" i="6"/>
  <c r="W14" i="6" s="1"/>
  <c r="N13" i="6"/>
  <c r="W13" i="6" s="1"/>
  <c r="N12" i="6"/>
  <c r="W12" i="6" s="1"/>
  <c r="N11" i="6"/>
  <c r="W11" i="6" s="1"/>
  <c r="N9" i="6"/>
  <c r="W9" i="6" s="1"/>
  <c r="N7" i="6"/>
  <c r="W7" i="6" s="1"/>
  <c r="N6" i="6"/>
  <c r="W6" i="6" s="1"/>
  <c r="N5" i="6"/>
  <c r="W5" i="6" s="1"/>
  <c r="I59" i="6"/>
  <c r="J59" i="6" s="1"/>
  <c r="U59" i="6" s="1"/>
  <c r="A8" i="7"/>
  <c r="A10" i="7"/>
  <c r="A22" i="7"/>
  <c r="A30" i="7"/>
  <c r="A45" i="7"/>
  <c r="A55" i="7"/>
  <c r="A59" i="7"/>
  <c r="N4" i="7"/>
  <c r="W4" i="7" s="1"/>
  <c r="N4" i="6"/>
  <c r="W4" i="6" s="1"/>
  <c r="I55" i="6"/>
  <c r="J55" i="6" s="1"/>
  <c r="I22" i="6"/>
  <c r="J22" i="6" s="1"/>
  <c r="U22" i="6" s="1"/>
  <c r="I45" i="6"/>
  <c r="J45" i="6" s="1"/>
  <c r="U45" i="6" s="1"/>
  <c r="I17" i="6"/>
  <c r="I39" i="6"/>
  <c r="J39" i="6" s="1"/>
  <c r="I38" i="6"/>
  <c r="J38" i="6" s="1"/>
  <c r="U38" i="6" s="1"/>
  <c r="I30" i="6"/>
  <c r="J30" i="6" s="1"/>
  <c r="U30" i="6" s="1"/>
  <c r="I60" i="6"/>
  <c r="J60" i="6" s="1"/>
  <c r="U60" i="6" s="1"/>
  <c r="I24" i="6"/>
  <c r="I10" i="6"/>
  <c r="J10" i="6" s="1"/>
  <c r="U10" i="6" s="1"/>
  <c r="I25" i="6"/>
  <c r="J25" i="6" s="1"/>
  <c r="U25" i="6" s="1"/>
  <c r="I58" i="6"/>
  <c r="J58" i="6" s="1"/>
  <c r="U58" i="6" s="1"/>
  <c r="I66" i="6"/>
  <c r="I33" i="6"/>
  <c r="J16" i="7" l="1"/>
  <c r="P66" i="7"/>
  <c r="P50" i="7"/>
  <c r="U17" i="7"/>
  <c r="R17" i="7" s="1"/>
  <c r="O17" i="7"/>
  <c r="A17" i="7"/>
  <c r="P30" i="7"/>
  <c r="P60" i="7"/>
  <c r="P47" i="7"/>
  <c r="P54" i="7"/>
  <c r="L58" i="7"/>
  <c r="V58" i="7" s="1"/>
  <c r="L7" i="7"/>
  <c r="H46" i="7"/>
  <c r="A46" i="7" s="1"/>
  <c r="H34" i="7"/>
  <c r="P62" i="7"/>
  <c r="P27" i="7"/>
  <c r="P28" i="7"/>
  <c r="H4" i="7"/>
  <c r="T4" i="7" s="1"/>
  <c r="L4" i="7"/>
  <c r="V4" i="7" s="1"/>
  <c r="P22" i="7"/>
  <c r="P49" i="7"/>
  <c r="P39" i="7"/>
  <c r="P64" i="7"/>
  <c r="P9" i="7"/>
  <c r="P26" i="7"/>
  <c r="F4" i="7"/>
  <c r="S4" i="7" s="1"/>
  <c r="S50" i="6"/>
  <c r="R50" i="6" s="1"/>
  <c r="O50" i="6"/>
  <c r="P19" i="7"/>
  <c r="F21" i="6"/>
  <c r="S21" i="6" s="1"/>
  <c r="R21" i="6" s="1"/>
  <c r="F31" i="6"/>
  <c r="S31" i="6" s="1"/>
  <c r="R31" i="6" s="1"/>
  <c r="P53" i="7"/>
  <c r="V27" i="6"/>
  <c r="R27" i="6" s="1"/>
  <c r="O27" i="6"/>
  <c r="V42" i="6"/>
  <c r="R42" i="6" s="1"/>
  <c r="O42" i="6"/>
  <c r="O54" i="6"/>
  <c r="G68" i="6"/>
  <c r="A5" i="6"/>
  <c r="A42" i="6"/>
  <c r="R56" i="6"/>
  <c r="P20" i="7"/>
  <c r="P51" i="7"/>
  <c r="P43" i="7"/>
  <c r="V20" i="6"/>
  <c r="R20" i="6" s="1"/>
  <c r="O20" i="6"/>
  <c r="V32" i="6"/>
  <c r="R32" i="6" s="1"/>
  <c r="O32" i="6"/>
  <c r="V48" i="6"/>
  <c r="R48" i="6" s="1"/>
  <c r="O48" i="6"/>
  <c r="V51" i="6"/>
  <c r="R51" i="6" s="1"/>
  <c r="O51" i="6"/>
  <c r="V62" i="6"/>
  <c r="R62" i="6" s="1"/>
  <c r="O62" i="6"/>
  <c r="V15" i="6"/>
  <c r="R15" i="6" s="1"/>
  <c r="O15" i="6"/>
  <c r="S19" i="6"/>
  <c r="A19" i="6"/>
  <c r="V43" i="6"/>
  <c r="R43" i="6" s="1"/>
  <c r="O43" i="6"/>
  <c r="U11" i="6"/>
  <c r="R11" i="6" s="1"/>
  <c r="A11" i="6"/>
  <c r="V19" i="6"/>
  <c r="O19" i="6"/>
  <c r="U44" i="6"/>
  <c r="R44" i="6" s="1"/>
  <c r="A44" i="6"/>
  <c r="V47" i="6"/>
  <c r="R47" i="6" s="1"/>
  <c r="O47" i="6"/>
  <c r="V52" i="6"/>
  <c r="R52" i="6" s="1"/>
  <c r="O52" i="6"/>
  <c r="V64" i="6"/>
  <c r="R64" i="6" s="1"/>
  <c r="O64" i="6"/>
  <c r="U9" i="6"/>
  <c r="R9" i="6" s="1"/>
  <c r="O9" i="6"/>
  <c r="V13" i="6"/>
  <c r="R13" i="6" s="1"/>
  <c r="O13" i="6"/>
  <c r="V28" i="6"/>
  <c r="R28" i="6" s="1"/>
  <c r="O28" i="6"/>
  <c r="A65" i="6"/>
  <c r="R29" i="6"/>
  <c r="R49" i="6"/>
  <c r="O12" i="6"/>
  <c r="H4" i="6"/>
  <c r="T4" i="6" s="1"/>
  <c r="R4" i="6" s="1"/>
  <c r="O44" i="6"/>
  <c r="O37" i="6"/>
  <c r="O29" i="6"/>
  <c r="O11" i="6"/>
  <c r="O6" i="6"/>
  <c r="J4" i="7"/>
  <c r="A15" i="6"/>
  <c r="A37" i="6"/>
  <c r="K68" i="6"/>
  <c r="L7" i="6" s="1"/>
  <c r="R53" i="6"/>
  <c r="O53" i="6"/>
  <c r="O49" i="6"/>
  <c r="O40" i="6"/>
  <c r="O26" i="6"/>
  <c r="O65" i="6"/>
  <c r="O56" i="6"/>
  <c r="O14" i="6"/>
  <c r="O5" i="6"/>
  <c r="A13" i="6"/>
  <c r="E68" i="6"/>
  <c r="P29" i="7"/>
  <c r="P52" i="7"/>
  <c r="P8" i="7"/>
  <c r="U39" i="6"/>
  <c r="R39" i="6" s="1"/>
  <c r="O39" i="6"/>
  <c r="U55" i="6"/>
  <c r="R55" i="6" s="1"/>
  <c r="O55" i="6"/>
  <c r="A39" i="6"/>
  <c r="A55" i="6"/>
  <c r="J66" i="6"/>
  <c r="O38" i="6"/>
  <c r="R6" i="6"/>
  <c r="A9" i="6"/>
  <c r="R12" i="6"/>
  <c r="R14" i="6"/>
  <c r="A27" i="6"/>
  <c r="A29" i="6"/>
  <c r="R40" i="6"/>
  <c r="A47" i="6"/>
  <c r="A49" i="6"/>
  <c r="A51" i="6"/>
  <c r="A53" i="6"/>
  <c r="A56" i="6"/>
  <c r="R5" i="6"/>
  <c r="A26" i="6"/>
  <c r="A28" i="6"/>
  <c r="R37" i="6"/>
  <c r="A48" i="6"/>
  <c r="A50" i="6"/>
  <c r="A52" i="6"/>
  <c r="A54" i="6"/>
  <c r="R65" i="6"/>
  <c r="A38" i="6"/>
  <c r="A6" i="6"/>
  <c r="A12" i="6"/>
  <c r="A14" i="6"/>
  <c r="A20" i="6"/>
  <c r="R26" i="6"/>
  <c r="A32" i="6"/>
  <c r="A40" i="6"/>
  <c r="A43" i="6"/>
  <c r="R54" i="6"/>
  <c r="A62" i="6"/>
  <c r="A64" i="6"/>
  <c r="I68" i="6"/>
  <c r="J17" i="6" s="1"/>
  <c r="J63" i="7"/>
  <c r="U63" i="7" s="1"/>
  <c r="J33" i="7"/>
  <c r="U33" i="7" s="1"/>
  <c r="H33" i="7"/>
  <c r="T33" i="7" s="1"/>
  <c r="H58" i="7"/>
  <c r="T58" i="7" s="1"/>
  <c r="J23" i="7"/>
  <c r="U23" i="7" s="1"/>
  <c r="J24" i="7"/>
  <c r="L57" i="7"/>
  <c r="O18" i="7"/>
  <c r="W18" i="7"/>
  <c r="R18" i="7" s="1"/>
  <c r="P10" i="7"/>
  <c r="P40" i="7"/>
  <c r="P55" i="7"/>
  <c r="P56" i="7"/>
  <c r="P38" i="7"/>
  <c r="R38" i="6"/>
  <c r="R41" i="6"/>
  <c r="H35" i="7"/>
  <c r="A35" i="7" s="1"/>
  <c r="H36" i="7"/>
  <c r="T36" i="7" s="1"/>
  <c r="R36" i="7" s="1"/>
  <c r="H36" i="6"/>
  <c r="T36" i="6" s="1"/>
  <c r="H35" i="6"/>
  <c r="T35" i="6" s="1"/>
  <c r="R35" i="6" s="1"/>
  <c r="H25" i="7"/>
  <c r="T25" i="7" s="1"/>
  <c r="F63" i="7"/>
  <c r="S63" i="7" s="1"/>
  <c r="F25" i="7"/>
  <c r="S25" i="7" s="1"/>
  <c r="F25" i="6"/>
  <c r="S25" i="6" s="1"/>
  <c r="O41" i="7"/>
  <c r="N58" i="7"/>
  <c r="W58" i="7" s="1"/>
  <c r="N61" i="7"/>
  <c r="W61" i="7" s="1"/>
  <c r="R61" i="7" s="1"/>
  <c r="A41" i="6"/>
  <c r="O41" i="6"/>
  <c r="A41" i="7"/>
  <c r="H60" i="6"/>
  <c r="T60" i="6" s="1"/>
  <c r="F63" i="6"/>
  <c r="S63" i="6" s="1"/>
  <c r="H63" i="6"/>
  <c r="T63" i="6" s="1"/>
  <c r="H23" i="7"/>
  <c r="T23" i="7" s="1"/>
  <c r="H63" i="7"/>
  <c r="T63" i="7" s="1"/>
  <c r="H23" i="6"/>
  <c r="T23" i="6" s="1"/>
  <c r="A60" i="7"/>
  <c r="N8" i="6"/>
  <c r="W8" i="6" s="1"/>
  <c r="R8" i="6" s="1"/>
  <c r="N45" i="6"/>
  <c r="W45" i="6" s="1"/>
  <c r="R45" i="6" s="1"/>
  <c r="N25" i="6"/>
  <c r="W25" i="6" s="1"/>
  <c r="N33" i="6"/>
  <c r="W33" i="6" s="1"/>
  <c r="N30" i="6"/>
  <c r="W30" i="6" s="1"/>
  <c r="R30" i="6" s="1"/>
  <c r="N10" i="6"/>
  <c r="W10" i="6" s="1"/>
  <c r="R10" i="6" s="1"/>
  <c r="N59" i="6"/>
  <c r="W59" i="6" s="1"/>
  <c r="R59" i="6" s="1"/>
  <c r="N60" i="6"/>
  <c r="W60" i="6" s="1"/>
  <c r="N22" i="6"/>
  <c r="W22" i="6" s="1"/>
  <c r="R22" i="6" s="1"/>
  <c r="U16" i="7" l="1"/>
  <c r="R16" i="7" s="1"/>
  <c r="O16" i="7"/>
  <c r="A16" i="7"/>
  <c r="J16" i="6"/>
  <c r="P17" i="7"/>
  <c r="U17" i="6"/>
  <c r="R17" i="6" s="1"/>
  <c r="O17" i="6"/>
  <c r="A17" i="6"/>
  <c r="H57" i="6"/>
  <c r="O46" i="7"/>
  <c r="T46" i="7"/>
  <c r="R46" i="7" s="1"/>
  <c r="V7" i="6"/>
  <c r="R7" i="6" s="1"/>
  <c r="O7" i="6"/>
  <c r="A7" i="6"/>
  <c r="V7" i="7"/>
  <c r="R7" i="7" s="1"/>
  <c r="O7" i="7"/>
  <c r="A7" i="7"/>
  <c r="H34" i="6"/>
  <c r="T34" i="7"/>
  <c r="R34" i="7" s="1"/>
  <c r="O34" i="7"/>
  <c r="A34" i="7"/>
  <c r="H33" i="6"/>
  <c r="T33" i="6" s="1"/>
  <c r="H46" i="6"/>
  <c r="A46" i="6" s="1"/>
  <c r="R33" i="7"/>
  <c r="O4" i="6"/>
  <c r="P4" i="6" s="1"/>
  <c r="A45" i="6"/>
  <c r="P29" i="6"/>
  <c r="P54" i="6"/>
  <c r="O31" i="6"/>
  <c r="P31" i="6" s="1"/>
  <c r="A31" i="6"/>
  <c r="P41" i="6"/>
  <c r="P62" i="6"/>
  <c r="P48" i="6"/>
  <c r="P42" i="6"/>
  <c r="O4" i="7"/>
  <c r="P37" i="6"/>
  <c r="P27" i="6"/>
  <c r="P49" i="6"/>
  <c r="O21" i="6"/>
  <c r="P21" i="6" s="1"/>
  <c r="P39" i="6"/>
  <c r="P38" i="6"/>
  <c r="P26" i="6"/>
  <c r="P12" i="6"/>
  <c r="P52" i="6"/>
  <c r="P20" i="6"/>
  <c r="P50" i="6"/>
  <c r="P11" i="6"/>
  <c r="P64" i="6"/>
  <c r="P56" i="6"/>
  <c r="P40" i="6"/>
  <c r="A21" i="6"/>
  <c r="P6" i="6"/>
  <c r="P55" i="6"/>
  <c r="R19" i="6"/>
  <c r="P19" i="6" s="1"/>
  <c r="P14" i="6"/>
  <c r="H58" i="6"/>
  <c r="T58" i="6" s="1"/>
  <c r="P28" i="6"/>
  <c r="P43" i="6"/>
  <c r="P15" i="6"/>
  <c r="P32" i="6"/>
  <c r="R25" i="7"/>
  <c r="R58" i="7"/>
  <c r="O33" i="7"/>
  <c r="P44" i="6"/>
  <c r="P5" i="6"/>
  <c r="A4" i="6"/>
  <c r="P53" i="6"/>
  <c r="U4" i="7"/>
  <c r="R4" i="7" s="1"/>
  <c r="A4" i="7"/>
  <c r="P51" i="6"/>
  <c r="P65" i="6"/>
  <c r="P13" i="6"/>
  <c r="P9" i="6"/>
  <c r="P47" i="6"/>
  <c r="A25" i="6"/>
  <c r="A8" i="6"/>
  <c r="A22" i="6"/>
  <c r="A59" i="6"/>
  <c r="A30" i="6"/>
  <c r="U66" i="6"/>
  <c r="R66" i="6" s="1"/>
  <c r="O66" i="6"/>
  <c r="A60" i="6"/>
  <c r="A10" i="6"/>
  <c r="R23" i="7"/>
  <c r="A33" i="7"/>
  <c r="A66" i="6"/>
  <c r="J63" i="6"/>
  <c r="U63" i="6" s="1"/>
  <c r="R63" i="6" s="1"/>
  <c r="J33" i="6"/>
  <c r="V57" i="7"/>
  <c r="R57" i="7" s="1"/>
  <c r="O57" i="7"/>
  <c r="A57" i="7"/>
  <c r="U24" i="7"/>
  <c r="R24" i="7" s="1"/>
  <c r="O24" i="7"/>
  <c r="A24" i="7"/>
  <c r="J23" i="6"/>
  <c r="U23" i="6" s="1"/>
  <c r="R23" i="6" s="1"/>
  <c r="J24" i="6"/>
  <c r="R60" i="6"/>
  <c r="O35" i="7"/>
  <c r="T35" i="7"/>
  <c r="R35" i="7" s="1"/>
  <c r="R63" i="7"/>
  <c r="P18" i="7"/>
  <c r="R25" i="6"/>
  <c r="N36" i="6"/>
  <c r="W36" i="6" s="1"/>
  <c r="R36" i="6" s="1"/>
  <c r="N18" i="6"/>
  <c r="W18" i="6" s="1"/>
  <c r="R18" i="6" s="1"/>
  <c r="O36" i="7"/>
  <c r="P36" i="7" s="1"/>
  <c r="A36" i="7"/>
  <c r="A35" i="6"/>
  <c r="O35" i="6"/>
  <c r="P35" i="6" s="1"/>
  <c r="O25" i="7"/>
  <c r="A25" i="7"/>
  <c r="O22" i="6"/>
  <c r="O60" i="6"/>
  <c r="O59" i="6"/>
  <c r="O10" i="6"/>
  <c r="O30" i="6"/>
  <c r="O25" i="6"/>
  <c r="O45" i="6"/>
  <c r="O8" i="6"/>
  <c r="O63" i="7"/>
  <c r="O23" i="7"/>
  <c r="P41" i="7"/>
  <c r="N61" i="6"/>
  <c r="W61" i="6" s="1"/>
  <c r="R61" i="6" s="1"/>
  <c r="N58" i="6"/>
  <c r="W58" i="6" s="1"/>
  <c r="O61" i="7"/>
  <c r="P61" i="7" s="1"/>
  <c r="A61" i="7"/>
  <c r="O58" i="7"/>
  <c r="A58" i="7"/>
  <c r="A63" i="7"/>
  <c r="A23" i="7"/>
  <c r="P16" i="7" l="1"/>
  <c r="U16" i="6"/>
  <c r="R16" i="6" s="1"/>
  <c r="A16" i="6"/>
  <c r="O16" i="6"/>
  <c r="P46" i="7"/>
  <c r="P17" i="6"/>
  <c r="T57" i="6"/>
  <c r="R57" i="6" s="1"/>
  <c r="A57" i="6"/>
  <c r="O57" i="6"/>
  <c r="P7" i="6"/>
  <c r="P7" i="7"/>
  <c r="T34" i="6"/>
  <c r="R34" i="6" s="1"/>
  <c r="O34" i="6"/>
  <c r="A34" i="6"/>
  <c r="P34" i="7"/>
  <c r="A36" i="6"/>
  <c r="O63" i="6"/>
  <c r="P63" i="6" s="1"/>
  <c r="A23" i="6"/>
  <c r="O33" i="6"/>
  <c r="T46" i="6"/>
  <c r="R46" i="6" s="1"/>
  <c r="O46" i="6"/>
  <c r="P33" i="7"/>
  <c r="A63" i="6"/>
  <c r="O23" i="6"/>
  <c r="P23" i="6" s="1"/>
  <c r="R58" i="6"/>
  <c r="P4" i="7"/>
  <c r="P58" i="7"/>
  <c r="P25" i="7"/>
  <c r="P24" i="7"/>
  <c r="P66" i="6"/>
  <c r="O36" i="6"/>
  <c r="P36" i="6" s="1"/>
  <c r="P57" i="7"/>
  <c r="U33" i="6"/>
  <c r="R33" i="6" s="1"/>
  <c r="A33" i="6"/>
  <c r="U24" i="6"/>
  <c r="R24" i="6" s="1"/>
  <c r="O24" i="6"/>
  <c r="A24" i="6"/>
  <c r="P35" i="7"/>
  <c r="A18" i="6"/>
  <c r="O18" i="6"/>
  <c r="P18" i="6" s="1"/>
  <c r="P23" i="7"/>
  <c r="P63" i="7"/>
  <c r="P8" i="6"/>
  <c r="P45" i="6"/>
  <c r="P25" i="6"/>
  <c r="P30" i="6"/>
  <c r="P10" i="6"/>
  <c r="P59" i="6"/>
  <c r="P60" i="6"/>
  <c r="P22" i="6"/>
  <c r="A58" i="6"/>
  <c r="O58" i="6"/>
  <c r="A61" i="6"/>
  <c r="O61" i="6"/>
  <c r="P61" i="6" s="1"/>
  <c r="P16" i="6" l="1"/>
  <c r="P57" i="6"/>
  <c r="P34" i="6"/>
  <c r="P33" i="6"/>
  <c r="P46" i="6"/>
  <c r="P58" i="6"/>
  <c r="P24" i="6"/>
  <c r="Q23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4" i="7"/>
  <c r="Q65" i="7"/>
  <c r="Q66" i="7"/>
  <c r="Q4" i="7"/>
  <c r="Q63" i="7"/>
  <c r="Q21" i="6" l="1"/>
  <c r="Q58" i="6"/>
  <c r="Q59" i="6"/>
  <c r="Q57" i="6"/>
  <c r="Q60" i="6"/>
  <c r="Q50" i="6"/>
  <c r="Q36" i="6"/>
  <c r="Q26" i="6"/>
  <c r="Q20" i="6"/>
  <c r="Q46" i="6"/>
  <c r="Q65" i="6"/>
  <c r="Q64" i="6"/>
  <c r="Q35" i="6"/>
  <c r="Q63" i="6"/>
  <c r="Q30" i="6"/>
  <c r="Q31" i="6"/>
  <c r="Q41" i="6"/>
  <c r="Q47" i="6"/>
  <c r="Q17" i="6"/>
  <c r="Q22" i="6"/>
  <c r="Q16" i="6"/>
  <c r="Q12" i="6"/>
  <c r="Q29" i="6"/>
  <c r="Q14" i="6"/>
  <c r="Q32" i="6"/>
  <c r="Q48" i="6"/>
  <c r="Q24" i="6"/>
  <c r="Q33" i="6"/>
  <c r="Q37" i="6"/>
  <c r="Q66" i="6"/>
  <c r="Q51" i="6"/>
  <c r="Q15" i="6"/>
  <c r="Q39" i="6"/>
  <c r="Q13" i="6"/>
  <c r="Q7" i="6"/>
  <c r="Q61" i="6"/>
  <c r="Q45" i="6"/>
  <c r="Q62" i="6"/>
  <c r="Q44" i="6"/>
  <c r="Q18" i="6"/>
  <c r="Q53" i="6"/>
  <c r="Q6" i="6"/>
  <c r="Q42" i="6"/>
  <c r="Q27" i="6"/>
  <c r="Q11" i="6"/>
  <c r="Q10" i="6"/>
  <c r="Q34" i="6"/>
  <c r="Q43" i="6"/>
  <c r="Q40" i="6"/>
  <c r="Q38" i="6"/>
  <c r="Q25" i="6"/>
  <c r="Q19" i="6"/>
  <c r="Q54" i="6"/>
  <c r="Q5" i="6"/>
  <c r="Q55" i="6"/>
  <c r="Q23" i="6"/>
  <c r="Q9" i="6"/>
  <c r="Q28" i="6"/>
  <c r="Q56" i="6"/>
  <c r="Q8" i="6"/>
  <c r="Q49" i="6"/>
  <c r="Q52" i="6"/>
  <c r="Q4" i="6"/>
</calcChain>
</file>

<file path=xl/sharedStrings.xml><?xml version="1.0" encoding="utf-8"?>
<sst xmlns="http://schemas.openxmlformats.org/spreadsheetml/2006/main" count="117" uniqueCount="35">
  <si>
    <t>Sail number</t>
  </si>
  <si>
    <t xml:space="preserve">Boat </t>
  </si>
  <si>
    <t>Skipper</t>
  </si>
  <si>
    <t>Finish Time</t>
  </si>
  <si>
    <t>Elapsed Time</t>
  </si>
  <si>
    <t>Handicap</t>
  </si>
  <si>
    <t>Adj Handicap</t>
  </si>
  <si>
    <t>Adjustment</t>
  </si>
  <si>
    <t>Hcap Place</t>
  </si>
  <si>
    <t>Champ Place</t>
  </si>
  <si>
    <t>H Cap Place</t>
  </si>
  <si>
    <t>Corrected Time</t>
  </si>
  <si>
    <t>Sail Number</t>
  </si>
  <si>
    <t>Sth Island Champs 1</t>
  </si>
  <si>
    <t>Sth Island Champs 2</t>
  </si>
  <si>
    <t>Sth Island Champs 3</t>
  </si>
  <si>
    <t>Sth Island Champs 4</t>
  </si>
  <si>
    <t>Sth Island Champs 5</t>
  </si>
  <si>
    <t>Race 1</t>
  </si>
  <si>
    <t>Race 2</t>
  </si>
  <si>
    <t>Race 3</t>
  </si>
  <si>
    <t>Race 4</t>
  </si>
  <si>
    <t>Race 5</t>
  </si>
  <si>
    <t>Total</t>
  </si>
  <si>
    <t>Overall</t>
  </si>
  <si>
    <t>No</t>
  </si>
  <si>
    <t>Boat</t>
  </si>
  <si>
    <t>Place</t>
  </si>
  <si>
    <t>Points</t>
  </si>
  <si>
    <t>1 drop</t>
  </si>
  <si>
    <t>4a</t>
  </si>
  <si>
    <t>No of Starters</t>
  </si>
  <si>
    <t>Sth Island Champs Series 2016-17</t>
  </si>
  <si>
    <t>Sth Island  Handicap Series 2016-17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</si>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</sst>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\.mm\.ss"/>
    <numFmt numFmtId="165" formatCode="hh\.mm\.ss"/>
    <numFmt numFmtId="166" formatCode="0.000000"/>
  </numFmts>
  <fonts count="7" x14ac:knownFonts="1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6" fontId="0" fillId="3" borderId="0" xfId="0" applyNumberFormat="1" applyFill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left"/>
    </xf>
    <xf numFmtId="18" fontId="0" fillId="0" borderId="0" xfId="0" applyNumberFormat="1"/>
    <xf numFmtId="1" fontId="0" fillId="0" borderId="0" xfId="0" applyNumberFormat="1" applyBorder="1"/>
    <xf numFmtId="0" fontId="0" fillId="0" borderId="0" xfId="0" applyBorder="1"/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left" wrapText="1"/>
    </xf>
    <xf numFmtId="166" fontId="0" fillId="0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2" fontId="4" fillId="4" borderId="12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19" xfId="0" applyFont="1" applyFill="1" applyBorder="1"/>
    <xf numFmtId="0" fontId="4" fillId="4" borderId="20" xfId="0" applyFont="1" applyFill="1" applyBorder="1"/>
    <xf numFmtId="0" fontId="4" fillId="4" borderId="21" xfId="0" applyFont="1" applyFill="1" applyBorder="1" applyAlignment="1">
      <alignment horizontal="right"/>
    </xf>
    <xf numFmtId="2" fontId="4" fillId="4" borderId="20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4" fillId="4" borderId="22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5" borderId="0" xfId="0" applyFont="1" applyFill="1" applyBorder="1"/>
    <xf numFmtId="0" fontId="6" fillId="6" borderId="4" xfId="0" applyFont="1" applyFill="1" applyBorder="1" applyAlignment="1">
      <alignment horizontal="right"/>
    </xf>
    <xf numFmtId="2" fontId="6" fillId="7" borderId="0" xfId="0" applyNumberFormat="1" applyFont="1" applyFill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1" fontId="6" fillId="6" borderId="17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2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right" wrapText="1"/>
    </xf>
    <xf numFmtId="1" fontId="2" fillId="2" borderId="8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Border="1" applyAlignment="1">
      <alignment horizontal="right"/>
    </xf>
    <xf numFmtId="2" fontId="2" fillId="2" borderId="2" xfId="0" applyNumberFormat="1" applyFont="1" applyFill="1" applyBorder="1" applyAlignment="1">
      <alignment horizontal="right" wrapText="1"/>
    </xf>
    <xf numFmtId="1" fontId="2" fillId="2" borderId="3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left"/>
    </xf>
    <xf numFmtId="2" fontId="2" fillId="2" borderId="1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4" borderId="4" xfId="0" applyFont="1" applyFill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0" fontId="4" fillId="4" borderId="9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  <cell r="E6" t="e">
            <v>#N/A</v>
          </cell>
          <cell r="F6">
            <v>0.86</v>
          </cell>
          <cell r="G6">
            <v>0</v>
          </cell>
          <cell r="H6">
            <v>-3.9161796260303583E-3</v>
          </cell>
          <cell r="I6">
            <v>0</v>
          </cell>
          <cell r="J6">
            <v>0</v>
          </cell>
          <cell r="K6">
            <v>-1.9378925331472452E-3</v>
          </cell>
          <cell r="L6">
            <v>-1.9782870928831131E-3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  <cell r="E7">
            <v>0.87323232323232314</v>
          </cell>
          <cell r="F7">
            <v>0.88</v>
          </cell>
          <cell r="G7">
            <v>-3.0812203606623845E-3</v>
          </cell>
          <cell r="H7">
            <v>-1.308122036066236E-2</v>
          </cell>
          <cell r="I7">
            <v>-1.0000000000000009E-2</v>
          </cell>
          <cell r="J7">
            <v>3.2323232323231424E-4</v>
          </cell>
          <cell r="K7">
            <v>-4.2592978797359798E-3</v>
          </cell>
          <cell r="L7">
            <v>-3.228397565923369E-3</v>
          </cell>
          <cell r="M7">
            <v>1.6610495907556368E-4</v>
          </cell>
          <cell r="N7">
            <v>3.9707031250003971E-3</v>
          </cell>
          <cell r="O7">
            <v>-2.6302729528538517E-3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0.86</v>
          </cell>
          <cell r="G9">
            <v>0</v>
          </cell>
          <cell r="H9">
            <v>-2.2793401501612466E-3</v>
          </cell>
          <cell r="I9">
            <v>0</v>
          </cell>
          <cell r="J9">
            <v>0</v>
          </cell>
          <cell r="K9">
            <v>1.3585984983914836E-4</v>
          </cell>
          <cell r="L9">
            <v>-2.4152000000003948E-3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0.9</v>
          </cell>
          <cell r="E14" t="e">
            <v>#VALUE!</v>
          </cell>
          <cell r="F14">
            <v>0.9</v>
          </cell>
          <cell r="G14" t="e">
            <v>#VALUE!</v>
          </cell>
          <cell r="H14" t="e">
            <v>#VALUE!</v>
          </cell>
          <cell r="I14">
            <v>0</v>
          </cell>
          <cell r="J14" t="e">
            <v>#VALUE!</v>
          </cell>
          <cell r="K14">
            <v>0</v>
          </cell>
          <cell r="L14">
            <v>0</v>
          </cell>
          <cell r="M14">
            <v>-3.7425742574264125E-4</v>
          </cell>
          <cell r="N14">
            <v>2.5984095427437517E-3</v>
          </cell>
          <cell r="O14">
            <v>0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0.89</v>
          </cell>
          <cell r="E15" t="e">
            <v>#N/A</v>
          </cell>
          <cell r="F15">
            <v>0.9</v>
          </cell>
          <cell r="G15">
            <v>0</v>
          </cell>
          <cell r="H15">
            <v>-7.8563124609187344E-3</v>
          </cell>
          <cell r="I15">
            <v>-1.0000000000000009E-2</v>
          </cell>
          <cell r="J15">
            <v>0</v>
          </cell>
          <cell r="K15">
            <v>0</v>
          </cell>
          <cell r="L15">
            <v>0</v>
          </cell>
          <cell r="M15">
            <v>-2.7498795180721739E-3</v>
          </cell>
          <cell r="N15">
            <v>4.4077669902944374E-4</v>
          </cell>
          <cell r="O15">
            <v>-1.6875687568759124E-3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  <cell r="E16">
            <v>0.87618243243243232</v>
          </cell>
          <cell r="F16">
            <v>0.89</v>
          </cell>
          <cell r="G16">
            <v>3.0730789232591427E-4</v>
          </cell>
          <cell r="H16">
            <v>-9.6926921076740859E-3</v>
          </cell>
          <cell r="I16">
            <v>-1.0000000000000009E-2</v>
          </cell>
          <cell r="J16">
            <v>-3.8175675675676817E-4</v>
          </cell>
          <cell r="K16">
            <v>-1.0855587576048809E-2</v>
          </cell>
          <cell r="L16">
            <v>-1.8301030927835083E-3</v>
          </cell>
          <cell r="M16">
            <v>0</v>
          </cell>
          <cell r="N16">
            <v>0</v>
          </cell>
          <cell r="O16">
            <v>4.0969162995604382E-4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  <cell r="E17" t="e">
            <v>#N/A</v>
          </cell>
          <cell r="F17">
            <v>0.89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  <cell r="E18" t="e">
            <v>#N/A</v>
          </cell>
          <cell r="F18">
            <v>0.87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  <cell r="E19" t="e">
            <v>#N/A</v>
          </cell>
          <cell r="F19">
            <v>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  <cell r="E20" t="e">
            <v>#N/A</v>
          </cell>
          <cell r="F20">
            <v>0.87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  <cell r="E21" t="e">
            <v>#N/A</v>
          </cell>
          <cell r="F21">
            <v>0.87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  <cell r="E22">
            <v>0.86630480167014612</v>
          </cell>
          <cell r="F22">
            <v>0.88</v>
          </cell>
          <cell r="G22">
            <v>8.8880143088054808E-5</v>
          </cell>
          <cell r="H22">
            <v>-9.9111198569119558E-3</v>
          </cell>
          <cell r="I22">
            <v>-1.0000000000000009E-2</v>
          </cell>
          <cell r="J22">
            <v>-3.6951983298538771E-4</v>
          </cell>
          <cell r="K22">
            <v>-1.4525770051845112E-2</v>
          </cell>
          <cell r="L22">
            <v>-1.4650020466643765E-3</v>
          </cell>
          <cell r="M22">
            <v>3.7145688800793719E-3</v>
          </cell>
          <cell r="N22">
            <v>2.3135186960694387E-3</v>
          </cell>
          <cell r="O22">
            <v>-5.8880516684597375E-4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  <cell r="D23">
            <v>0.89</v>
          </cell>
          <cell r="E23" t="e">
            <v>#N/A</v>
          </cell>
          <cell r="F23">
            <v>0.89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  <cell r="E24" t="e">
            <v>#N/A</v>
          </cell>
          <cell r="F24">
            <v>0.9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  <cell r="E25" t="e">
            <v>#N/A</v>
          </cell>
          <cell r="F25">
            <v>0.93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0.84</v>
          </cell>
          <cell r="E26" t="e">
            <v>#N/A</v>
          </cell>
          <cell r="F26">
            <v>0.82</v>
          </cell>
          <cell r="G26">
            <v>0</v>
          </cell>
          <cell r="H26">
            <v>2.3563485348560575E-2</v>
          </cell>
          <cell r="I26">
            <v>2.0000000000000018E-2</v>
          </cell>
          <cell r="J26">
            <v>0</v>
          </cell>
          <cell r="K26">
            <v>0</v>
          </cell>
          <cell r="L26">
            <v>0</v>
          </cell>
          <cell r="M26">
            <v>6.4435759648267315E-3</v>
          </cell>
          <cell r="N26">
            <v>3.8164026095060758E-3</v>
          </cell>
          <cell r="O26">
            <v>2.27903682719548E-3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  <cell r="E27" t="e">
            <v>#N/A</v>
          </cell>
          <cell r="F27">
            <v>0.95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  <cell r="E28" t="e">
            <v>#N/A</v>
          </cell>
          <cell r="F28">
            <v>0.84</v>
          </cell>
          <cell r="G28">
            <v>0</v>
          </cell>
          <cell r="H28">
            <v>-2.0551608744779792E-2</v>
          </cell>
          <cell r="I28">
            <v>-2.0000000000000018E-2</v>
          </cell>
          <cell r="J28">
            <v>0</v>
          </cell>
          <cell r="K28">
            <v>-5.803959753326815E-3</v>
          </cell>
          <cell r="L28">
            <v>7.858861267040385E-4</v>
          </cell>
          <cell r="M28">
            <v>0</v>
          </cell>
          <cell r="N28">
            <v>0</v>
          </cell>
          <cell r="O28">
            <v>-8.2551210428304933E-3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  <cell r="E29" t="e">
            <v>#N/A</v>
          </cell>
          <cell r="F29">
            <v>0.89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  <cell r="E30" t="e">
            <v>#N/A</v>
          </cell>
          <cell r="F30">
            <v>0.89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  <cell r="E31" t="e">
            <v>#N/A</v>
          </cell>
          <cell r="F31">
            <v>0.87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  <cell r="E32" t="e">
            <v>#N/A</v>
          </cell>
          <cell r="F32">
            <v>0.94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  <cell r="E33" t="e">
            <v>#N/A</v>
          </cell>
          <cell r="F33">
            <v>0.88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  <cell r="E35" t="e">
            <v>#N/A</v>
          </cell>
          <cell r="F35">
            <v>0.88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0.91</v>
          </cell>
          <cell r="E37" t="e">
            <v>#N/A</v>
          </cell>
          <cell r="F37">
            <v>0.92</v>
          </cell>
          <cell r="G37">
            <v>0</v>
          </cell>
          <cell r="H37">
            <v>-9.2637366182002027E-3</v>
          </cell>
          <cell r="I37">
            <v>-1.0000000000000009E-2</v>
          </cell>
          <cell r="J37">
            <v>0</v>
          </cell>
          <cell r="K37">
            <v>-3.1971986730558125E-3</v>
          </cell>
          <cell r="L37">
            <v>-4.384905660377603E-3</v>
          </cell>
          <cell r="M37">
            <v>-1.4629080118692352E-3</v>
          </cell>
          <cell r="N37">
            <v>7.3215164943399866E-4</v>
          </cell>
          <cell r="O37">
            <v>1.8404009252117272E-3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  <cell r="E38" t="e">
            <v>#N/A</v>
          </cell>
          <cell r="F38">
            <v>0.87</v>
          </cell>
          <cell r="G38">
            <v>0</v>
          </cell>
          <cell r="H38">
            <v>-1.7953204764207521E-2</v>
          </cell>
          <cell r="I38">
            <v>-2.0000000000000018E-2</v>
          </cell>
          <cell r="J38">
            <v>0</v>
          </cell>
          <cell r="K38">
            <v>-1.5973466981132157E-2</v>
          </cell>
          <cell r="L38">
            <v>-1.9797377830753637E-3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  <cell r="E39" t="e">
            <v>#N/A</v>
          </cell>
          <cell r="F39">
            <v>0.88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  <cell r="E41" t="e">
            <v>#N/A</v>
          </cell>
          <cell r="F41">
            <v>0.86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  <cell r="E42" t="e">
            <v>#N/A</v>
          </cell>
          <cell r="F42">
            <v>0.89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217</v>
          </cell>
          <cell r="B43" t="str">
            <v>Zoom</v>
          </cell>
          <cell r="D43">
            <v>0.88</v>
          </cell>
          <cell r="E43" t="e">
            <v>#N/A</v>
          </cell>
          <cell r="F43">
            <v>0.88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0.93</v>
          </cell>
          <cell r="E44" t="e">
            <v>#N/A</v>
          </cell>
          <cell r="F44">
            <v>0.93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  <cell r="E45">
            <v>0.8577097974369573</v>
          </cell>
          <cell r="F45">
            <v>0.88</v>
          </cell>
          <cell r="G45">
            <v>2.7562635902972366E-3</v>
          </cell>
          <cell r="H45">
            <v>-7.2437364097027611E-3</v>
          </cell>
          <cell r="I45">
            <v>-1.0000000000000009E-2</v>
          </cell>
          <cell r="J45">
            <v>-1.2290202563042696E-3</v>
          </cell>
          <cell r="K45">
            <v>-1.2437882607130636E-3</v>
          </cell>
          <cell r="L45">
            <v>-1.7233691164330379E-3</v>
          </cell>
          <cell r="M45">
            <v>-9.1774891774868425E-4</v>
          </cell>
          <cell r="N45">
            <v>1.7437379576111245E-3</v>
          </cell>
          <cell r="O45">
            <v>6.0485651214110543E-4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  <cell r="E46">
            <v>0.90247933884297504</v>
          </cell>
          <cell r="F46">
            <v>0.92</v>
          </cell>
          <cell r="G46">
            <v>-1.198711437598865E-4</v>
          </cell>
          <cell r="H46">
            <v>-2.0119871143759918E-2</v>
          </cell>
          <cell r="I46">
            <v>-2.0000000000000018E-2</v>
          </cell>
          <cell r="J46">
            <v>2.4793388429750207E-4</v>
          </cell>
          <cell r="K46">
            <v>0</v>
          </cell>
          <cell r="L46">
            <v>0</v>
          </cell>
          <cell r="M46">
            <v>-2.815763546797623E-3</v>
          </cell>
          <cell r="N46">
            <v>-1.1180487804875684E-3</v>
          </cell>
          <cell r="O46">
            <v>-2.9093678598652862E-4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0.89</v>
          </cell>
          <cell r="E47">
            <v>0.89123711340206191</v>
          </cell>
          <cell r="F47">
            <v>0.92</v>
          </cell>
          <cell r="G47">
            <v>4.3302451410581755E-3</v>
          </cell>
          <cell r="H47">
            <v>-2.5669754858941841E-2</v>
          </cell>
          <cell r="I47">
            <v>-3.0000000000000027E-2</v>
          </cell>
          <cell r="J47">
            <v>1.2371134020618956E-4</v>
          </cell>
          <cell r="K47">
            <v>-3.9758860065765012E-3</v>
          </cell>
          <cell r="L47">
            <v>-5.2217607973426786E-3</v>
          </cell>
          <cell r="M47">
            <v>0</v>
          </cell>
          <cell r="N47">
            <v>0</v>
          </cell>
          <cell r="O47">
            <v>-3.042366691015408E-3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  <cell r="D48">
            <v>0.92</v>
          </cell>
          <cell r="E48" t="e">
            <v>#N/A</v>
          </cell>
          <cell r="F48">
            <v>0.92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  <cell r="E49" t="e">
            <v>#N/A</v>
          </cell>
          <cell r="F49">
            <v>0.88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0.83</v>
          </cell>
          <cell r="E50" t="e">
            <v>#N/A</v>
          </cell>
          <cell r="F50">
            <v>0.86</v>
          </cell>
          <cell r="G50">
            <v>0</v>
          </cell>
          <cell r="H50">
            <v>-2.70626726008012E-2</v>
          </cell>
          <cell r="I50">
            <v>-3.0000000000000027E-2</v>
          </cell>
          <cell r="J50">
            <v>0</v>
          </cell>
          <cell r="K50">
            <v>-1.7046937607326864E-2</v>
          </cell>
          <cell r="L50">
            <v>-2.406091370558661E-3</v>
          </cell>
          <cell r="M50">
            <v>0</v>
          </cell>
          <cell r="N50">
            <v>0</v>
          </cell>
          <cell r="O50">
            <v>1.4675052410902947E-4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  <cell r="E51" t="e">
            <v>#N/A</v>
          </cell>
          <cell r="F51">
            <v>0.94</v>
          </cell>
          <cell r="G51">
            <v>0</v>
          </cell>
          <cell r="H51">
            <v>-5.9952462496131072E-3</v>
          </cell>
          <cell r="I51">
            <v>-9.9999999999998979E-3</v>
          </cell>
          <cell r="J51">
            <v>0</v>
          </cell>
          <cell r="K51">
            <v>-1.1233616037009009E-3</v>
          </cell>
          <cell r="L51">
            <v>1.1102230246251566E-17</v>
          </cell>
          <cell r="M51">
            <v>-1.3943734015344211E-3</v>
          </cell>
          <cell r="N51">
            <v>0</v>
          </cell>
          <cell r="O51">
            <v>0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  <cell r="E52" t="e">
            <v>#N/A</v>
          </cell>
          <cell r="F52">
            <v>0.94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  <cell r="E53">
            <v>0.86920821114369506</v>
          </cell>
          <cell r="F53">
            <v>0.9</v>
          </cell>
          <cell r="G53">
            <v>-2.7540287060774382E-3</v>
          </cell>
          <cell r="H53">
            <v>-1.2754028706077437E-2</v>
          </cell>
          <cell r="I53">
            <v>-1.0000000000000009E-2</v>
          </cell>
          <cell r="J53">
            <v>-2.0791788856304948E-3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1.1191827468784333E-3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0.88</v>
          </cell>
          <cell r="E54" t="e">
            <v>#N/A</v>
          </cell>
          <cell r="F54">
            <v>0.9</v>
          </cell>
          <cell r="G54">
            <v>0</v>
          </cell>
          <cell r="H54" t="e">
            <v>#VALUE!</v>
          </cell>
          <cell r="I54">
            <v>-2.0000000000000018E-2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-3.433501078360979E-3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  <cell r="E57" t="e">
            <v>#N/A</v>
          </cell>
          <cell r="F57">
            <v>0.85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  <cell r="E58">
            <v>0.8584195283409185</v>
          </cell>
          <cell r="F58">
            <v>0.88</v>
          </cell>
          <cell r="G58">
            <v>3.9146248499536407E-3</v>
          </cell>
          <cell r="H58">
            <v>-6.0853751500464133E-3</v>
          </cell>
          <cell r="I58">
            <v>-1.0000000000000009E-2</v>
          </cell>
          <cell r="J58">
            <v>-1.1580471659081494E-3</v>
          </cell>
          <cell r="K58">
            <v>1.52945481156197E-4</v>
          </cell>
          <cell r="L58">
            <v>1.5295629820048285E-3</v>
          </cell>
          <cell r="M58">
            <v>-1.3760765550239196E-3</v>
          </cell>
          <cell r="N58">
            <v>-4.5660546350199229E-3</v>
          </cell>
          <cell r="O58">
            <v>1.2616753150482053E-3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  <cell r="E59" t="e">
            <v>#N/A</v>
          </cell>
          <cell r="F59">
            <v>0.89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  <cell r="E60" t="e">
            <v>#N/A</v>
          </cell>
          <cell r="F60">
            <v>0.87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  <cell r="E61" t="e">
            <v>#N/A</v>
          </cell>
          <cell r="F61">
            <v>0.89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  <cell r="E62" t="e">
            <v>#N/A</v>
          </cell>
          <cell r="F62">
            <v>0.88</v>
          </cell>
          <cell r="G62">
            <v>0</v>
          </cell>
          <cell r="H62">
            <v>-3.3357452966715885E-3</v>
          </cell>
          <cell r="I62">
            <v>0</v>
          </cell>
          <cell r="J62">
            <v>0</v>
          </cell>
          <cell r="K62">
            <v>-8.3574529667158621E-4</v>
          </cell>
          <cell r="L62">
            <v>-2.5000000000000022E-3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  <cell r="D63">
            <v>0.9</v>
          </cell>
          <cell r="E63" t="e">
            <v>#N/A</v>
          </cell>
          <cell r="F63">
            <v>0.9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0.93</v>
          </cell>
          <cell r="E64">
            <v>0.9032651284283848</v>
          </cell>
          <cell r="F64">
            <v>0.94</v>
          </cell>
          <cell r="G64">
            <v>-4.686643166105009E-3</v>
          </cell>
          <cell r="H64">
            <v>-1.4686643166104896E-2</v>
          </cell>
          <cell r="I64">
            <v>-9.9999999999998979E-3</v>
          </cell>
          <cell r="J64">
            <v>-2.6734871571615251E-3</v>
          </cell>
          <cell r="K64">
            <v>0</v>
          </cell>
          <cell r="L64">
            <v>-2.630520332313735E-3</v>
          </cell>
          <cell r="M64">
            <v>0</v>
          </cell>
          <cell r="N64">
            <v>-4.7188755020028951E-4</v>
          </cell>
          <cell r="O64">
            <v>-1.4653156664058421E-4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0.88</v>
          </cell>
          <cell r="E65" t="e">
            <v>#N/A</v>
          </cell>
          <cell r="F65">
            <v>0.89</v>
          </cell>
          <cell r="G65">
            <v>0</v>
          </cell>
          <cell r="H65">
            <v>-1.3741403554377356E-2</v>
          </cell>
          <cell r="I65">
            <v>-1.0000000000000009E-2</v>
          </cell>
          <cell r="J65">
            <v>0</v>
          </cell>
          <cell r="K65">
            <v>-4.8791899441342663E-3</v>
          </cell>
          <cell r="L65">
            <v>-4.8429319371729789E-3</v>
          </cell>
          <cell r="M65">
            <v>2.8855421686751039E-3</v>
          </cell>
          <cell r="N65">
            <v>4.6905472636819771E-3</v>
          </cell>
          <cell r="O65">
            <v>-2.6507708856221002E-3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1" sqref="E1"/>
    </sheetView>
  </sheetViews>
  <sheetFormatPr defaultRowHeight="12.75" x14ac:dyDescent="0.2"/>
  <cols>
    <col min="2" max="2" width="16.5703125" bestFit="1" customWidth="1"/>
    <col min="3" max="3" width="11.140625" bestFit="1" customWidth="1"/>
    <col min="4" max="4" width="11.42578125" style="4" bestFit="1" customWidth="1"/>
    <col min="5" max="5" width="9.140625" style="4"/>
    <col min="6" max="6" width="9.5703125" style="4" customWidth="1"/>
    <col min="7" max="7" width="9.85546875" style="4" customWidth="1"/>
    <col min="8" max="8" width="8.5703125" style="4" bestFit="1" customWidth="1"/>
    <col min="9" max="9" width="7.5703125" style="63" customWidth="1"/>
    <col min="10" max="10" width="10.140625" style="21" hidden="1" customWidth="1"/>
    <col min="11" max="11" width="16.7109375" hidden="1" customWidth="1"/>
  </cols>
  <sheetData>
    <row r="1" spans="1:12" ht="18" x14ac:dyDescent="0.25">
      <c r="A1" s="1" t="s">
        <v>13</v>
      </c>
      <c r="D1" s="53"/>
      <c r="E1" s="54"/>
      <c r="F1" s="55"/>
      <c r="G1" s="54"/>
      <c r="H1" s="56"/>
      <c r="I1" s="56"/>
      <c r="J1" s="18"/>
      <c r="K1" s="10"/>
    </row>
    <row r="2" spans="1:12" x14ac:dyDescent="0.2">
      <c r="A2" s="4"/>
      <c r="D2" s="57">
        <v>0.5</v>
      </c>
      <c r="E2" s="54"/>
      <c r="F2" s="55"/>
      <c r="G2" s="54"/>
      <c r="H2" s="56"/>
      <c r="I2" s="56"/>
      <c r="J2" s="18"/>
      <c r="K2" s="10"/>
    </row>
    <row r="3" spans="1:12" ht="25.5" x14ac:dyDescent="0.2">
      <c r="A3" s="12" t="s">
        <v>0</v>
      </c>
      <c r="B3" s="5" t="s">
        <v>1</v>
      </c>
      <c r="C3" s="5" t="s">
        <v>2</v>
      </c>
      <c r="D3" s="58" t="s">
        <v>3</v>
      </c>
      <c r="E3" s="59" t="s">
        <v>4</v>
      </c>
      <c r="F3" s="60" t="s">
        <v>5</v>
      </c>
      <c r="G3" s="59" t="s">
        <v>11</v>
      </c>
      <c r="H3" s="61" t="s">
        <v>10</v>
      </c>
      <c r="I3" s="62" t="s">
        <v>9</v>
      </c>
      <c r="J3" s="20" t="s">
        <v>6</v>
      </c>
      <c r="K3" s="11" t="s">
        <v>7</v>
      </c>
    </row>
    <row r="4" spans="1:12" x14ac:dyDescent="0.2">
      <c r="D4" s="53"/>
      <c r="E4" s="54"/>
      <c r="F4" s="55"/>
      <c r="G4" s="54"/>
      <c r="H4" s="56"/>
      <c r="I4" s="56"/>
      <c r="J4" s="18"/>
      <c r="K4" s="10"/>
      <c r="L4" s="14"/>
    </row>
    <row r="5" spans="1:12" x14ac:dyDescent="0.2">
      <c r="A5" s="4">
        <v>314</v>
      </c>
      <c r="B5" s="74" t="str">
        <f>VLOOKUP($A5,[1]Sheet1!$A$3:$D$80,2,FALSE)</f>
        <v>Chortle</v>
      </c>
      <c r="C5" t="str">
        <f>VLOOKUP($A5,[1]Sheet1!$A$3:$D$80,3,FALSE)</f>
        <v>G McKenzie</v>
      </c>
      <c r="D5" s="53">
        <v>0.52965277777777775</v>
      </c>
      <c r="E5" s="54">
        <f t="shared" ref="E5" si="0">(+D5-$D$2)*24*60</f>
        <v>42.69999999999996</v>
      </c>
      <c r="F5" s="9">
        <v>0.94</v>
      </c>
      <c r="G5" s="54">
        <f>+F5*E5</f>
        <v>40.137999999999963</v>
      </c>
      <c r="H5" s="56">
        <f t="shared" ref="H5:H19" si="1">RANK(G5,$G$5:$G$22,1)</f>
        <v>8</v>
      </c>
      <c r="I5" s="56">
        <f t="shared" ref="I5:I19" si="2">RANK(E5,$E$5:$E$22,1)</f>
        <v>1</v>
      </c>
      <c r="J5" s="18">
        <f t="shared" ref="J5" si="3">+$G$5/E5</f>
        <v>0.94</v>
      </c>
      <c r="K5" s="10">
        <f>(+J5-VLOOKUP($A5,[1]Sheet1!$A$3:$O$88,6,FALSE))*0.1</f>
        <v>0</v>
      </c>
    </row>
    <row r="6" spans="1:12" x14ac:dyDescent="0.2">
      <c r="A6" s="4">
        <v>331</v>
      </c>
      <c r="B6" t="str">
        <f>VLOOKUP($A6,[1]Sheet1!$A$3:$D$80,2,FALSE)</f>
        <v>Bil</v>
      </c>
      <c r="C6" t="str">
        <f>VLOOKUP($A6,[1]Sheet1!$A$3:$D$80,3,FALSE)</f>
        <v>D Smith</v>
      </c>
      <c r="D6" s="53">
        <v>0.52969907407407402</v>
      </c>
      <c r="E6" s="54">
        <f t="shared" ref="E6:E18" si="4">(+D6-$D$2)*24*60</f>
        <v>42.76666666666658</v>
      </c>
      <c r="F6" s="9">
        <v>0.94</v>
      </c>
      <c r="G6" s="54">
        <f t="shared" ref="G6:G18" si="5">+F6*E6</f>
        <v>40.200666666666585</v>
      </c>
      <c r="H6" s="56">
        <f t="shared" si="1"/>
        <v>9</v>
      </c>
      <c r="I6" s="56">
        <f t="shared" si="2"/>
        <v>2</v>
      </c>
      <c r="J6" s="18">
        <f t="shared" ref="J6:J19" si="6">+$G$5/E6</f>
        <v>0.9385346843335941</v>
      </c>
      <c r="K6" s="10">
        <f>(+J6-VLOOKUP($A6,[1]Sheet1!$A$3:$O$88,6,FALSE))*0.1</f>
        <v>-1.4653156664058421E-4</v>
      </c>
    </row>
    <row r="7" spans="1:12" x14ac:dyDescent="0.2">
      <c r="A7" s="4">
        <v>185</v>
      </c>
      <c r="B7" t="str">
        <f>VLOOKUP($A7,[1]Sheet1!$A$3:$D$80,2,FALSE)</f>
        <v>Ben</v>
      </c>
      <c r="C7" t="str">
        <f>VLOOKUP($A7,[1]Sheet1!$A$3:$D$80,3,FALSE)</f>
        <v>H Hillle</v>
      </c>
      <c r="D7" s="53">
        <v>0.53002314814814822</v>
      </c>
      <c r="E7" s="54">
        <f t="shared" si="4"/>
        <v>43.233333333333434</v>
      </c>
      <c r="F7" s="9">
        <v>0.91</v>
      </c>
      <c r="G7" s="54">
        <f t="shared" si="5"/>
        <v>39.342333333333428</v>
      </c>
      <c r="H7" s="56">
        <f t="shared" si="1"/>
        <v>2</v>
      </c>
      <c r="I7" s="56">
        <f t="shared" si="2"/>
        <v>3</v>
      </c>
      <c r="J7" s="18">
        <f t="shared" si="6"/>
        <v>0.9284040092521173</v>
      </c>
      <c r="K7" s="10">
        <f>(+J7-VLOOKUP($A7,[1]Sheet1!$A$3:$O$88,6,FALSE))*0.1</f>
        <v>8.4040092521172618E-4</v>
      </c>
    </row>
    <row r="8" spans="1:12" x14ac:dyDescent="0.2">
      <c r="A8" s="4">
        <v>254</v>
      </c>
      <c r="B8" t="str">
        <f>VLOOKUP($A8,[1]Sheet1!$A$3:$D$80,2,FALSE)</f>
        <v>Wave Dancer</v>
      </c>
      <c r="C8" t="str">
        <f>VLOOKUP($A8,[1]Sheet1!$A$3:$D$80,3,FALSE)</f>
        <v>R Ineson</v>
      </c>
      <c r="D8" s="53">
        <v>0.53039351851851857</v>
      </c>
      <c r="E8" s="54">
        <f t="shared" si="4"/>
        <v>43.766666666666737</v>
      </c>
      <c r="F8" s="9">
        <v>0.92</v>
      </c>
      <c r="G8" s="54">
        <f t="shared" si="5"/>
        <v>40.265333333333402</v>
      </c>
      <c r="H8" s="56">
        <f t="shared" si="1"/>
        <v>10</v>
      </c>
      <c r="I8" s="56">
        <f t="shared" si="2"/>
        <v>4</v>
      </c>
      <c r="J8" s="18">
        <f t="shared" si="6"/>
        <v>0.91709063214013475</v>
      </c>
      <c r="K8" s="10">
        <f>(+J8-VLOOKUP($A8,[1]Sheet1!$A$3:$O$88,6,FALSE))*0.1</f>
        <v>-2.9093678598652862E-4</v>
      </c>
    </row>
    <row r="9" spans="1:12" x14ac:dyDescent="0.2">
      <c r="A9" s="4">
        <v>317</v>
      </c>
      <c r="B9" t="str">
        <f>VLOOKUP($A9,[1]Sheet1!$A$3:$D$80,2,FALSE)</f>
        <v>Cairnbrae Flyer</v>
      </c>
      <c r="C9" t="str">
        <f>VLOOKUP($A9,[1]Sheet1!$A$3:$D$80,3,FALSE)</f>
        <v>M Hay</v>
      </c>
      <c r="D9" s="53">
        <v>0.53059027777777779</v>
      </c>
      <c r="E9" s="54">
        <f t="shared" si="4"/>
        <v>44.050000000000011</v>
      </c>
      <c r="F9" s="9">
        <v>0.9</v>
      </c>
      <c r="G9" s="54">
        <f t="shared" si="5"/>
        <v>39.64500000000001</v>
      </c>
      <c r="H9" s="56">
        <f t="shared" si="1"/>
        <v>4</v>
      </c>
      <c r="I9" s="56">
        <f t="shared" si="2"/>
        <v>5</v>
      </c>
      <c r="J9" s="18">
        <f t="shared" si="6"/>
        <v>0.91119182746878435</v>
      </c>
      <c r="K9" s="10">
        <f>(+J9-VLOOKUP($A9,[1]Sheet1!$A$3:$O$88,6,FALSE))*0.1</f>
        <v>1.1191827468784333E-3</v>
      </c>
    </row>
    <row r="10" spans="1:12" x14ac:dyDescent="0.2">
      <c r="A10" s="4">
        <v>322</v>
      </c>
      <c r="B10" t="str">
        <f>VLOOKUP($A10,[1]Sheet1!$A$3:$D$80,2,FALSE)</f>
        <v>Victoria</v>
      </c>
      <c r="C10" t="str">
        <f>VLOOKUP($A10,[1]Sheet1!$A$3:$D$80,3,FALSE)</f>
        <v>P Stokell</v>
      </c>
      <c r="D10" s="53">
        <v>0.53122685185185181</v>
      </c>
      <c r="E10" s="54">
        <f t="shared" si="4"/>
        <v>44.966666666666612</v>
      </c>
      <c r="F10" s="9">
        <v>0.88</v>
      </c>
      <c r="G10" s="54">
        <f t="shared" si="5"/>
        <v>39.570666666666618</v>
      </c>
      <c r="H10" s="56">
        <f t="shared" si="1"/>
        <v>3</v>
      </c>
      <c r="I10" s="56">
        <f t="shared" si="2"/>
        <v>6</v>
      </c>
      <c r="J10" s="18">
        <f t="shared" si="6"/>
        <v>0.89261675315048206</v>
      </c>
      <c r="K10" s="10">
        <f>(+J10-VLOOKUP($A10,[1]Sheet1!$A$3:$O$88,6,FALSE))*0.1</f>
        <v>1.2616753150482053E-3</v>
      </c>
    </row>
    <row r="11" spans="1:12" x14ac:dyDescent="0.2">
      <c r="A11" s="4">
        <v>252</v>
      </c>
      <c r="B11" t="str">
        <f>VLOOKUP($A11,[1]Sheet1!$A$3:$D$80,2,FALSE)</f>
        <v>Twilight</v>
      </c>
      <c r="C11" t="str">
        <f>VLOOKUP($A11,[1]Sheet1!$A$3:$D$80,3,FALSE)</f>
        <v>T Kite</v>
      </c>
      <c r="D11" s="53">
        <v>0.53145833333333337</v>
      </c>
      <c r="E11" s="54">
        <f t="shared" si="4"/>
        <v>45.300000000000047</v>
      </c>
      <c r="F11" s="9">
        <v>0.88</v>
      </c>
      <c r="G11" s="54">
        <f t="shared" si="5"/>
        <v>39.86400000000004</v>
      </c>
      <c r="H11" s="56">
        <f t="shared" si="1"/>
        <v>5</v>
      </c>
      <c r="I11" s="56">
        <f t="shared" si="2"/>
        <v>7</v>
      </c>
      <c r="J11" s="18">
        <f t="shared" si="6"/>
        <v>0.88604856512141106</v>
      </c>
      <c r="K11" s="10">
        <f>(+J11-VLOOKUP($A11,[1]Sheet1!$A$3:$O$88,6,FALSE))*0.1</f>
        <v>6.0485651214110543E-4</v>
      </c>
    </row>
    <row r="12" spans="1:12" x14ac:dyDescent="0.2">
      <c r="A12" s="4">
        <v>85</v>
      </c>
      <c r="B12" t="str">
        <f>VLOOKUP($A12,[1]Sheet1!$A$3:$D$80,2,FALSE)</f>
        <v>Gamble</v>
      </c>
      <c r="C12" t="str">
        <f>VLOOKUP($A12,[1]Sheet1!$A$3:$D$80,3,FALSE)</f>
        <v>R Wenham</v>
      </c>
      <c r="D12" s="53">
        <v>0.53152777777777771</v>
      </c>
      <c r="E12" s="54">
        <f t="shared" si="4"/>
        <v>45.399999999999906</v>
      </c>
      <c r="F12" s="9">
        <v>0.88</v>
      </c>
      <c r="G12" s="54">
        <f t="shared" si="5"/>
        <v>39.95199999999992</v>
      </c>
      <c r="H12" s="56">
        <f t="shared" si="1"/>
        <v>6</v>
      </c>
      <c r="I12" s="56">
        <f t="shared" si="2"/>
        <v>8</v>
      </c>
      <c r="J12" s="18">
        <f t="shared" si="6"/>
        <v>0.88409691629956044</v>
      </c>
      <c r="K12" s="10">
        <f>(+J12-VLOOKUP($A12,[1]Sheet1!$A$3:$O$88,6,FALSE))*0.1</f>
        <v>-5.9030837004395717E-4</v>
      </c>
    </row>
    <row r="13" spans="1:12" x14ac:dyDescent="0.2">
      <c r="A13" s="4">
        <v>75</v>
      </c>
      <c r="B13" t="str">
        <f>VLOOKUP($A13,[1]Sheet1!$A$3:$D$80,2,FALSE)</f>
        <v>Cracklin Rosie</v>
      </c>
      <c r="C13" t="str">
        <f>VLOOKUP($A13,[1]Sheet1!$A$3:$D$80,3,FALSE)</f>
        <v>C Bridges</v>
      </c>
      <c r="D13" s="53">
        <v>0.53156250000000005</v>
      </c>
      <c r="E13" s="54">
        <f t="shared" si="4"/>
        <v>45.450000000000074</v>
      </c>
      <c r="F13" s="9">
        <v>0.9</v>
      </c>
      <c r="G13" s="54">
        <f t="shared" si="5"/>
        <v>40.905000000000065</v>
      </c>
      <c r="H13" s="56">
        <f t="shared" si="1"/>
        <v>12</v>
      </c>
      <c r="I13" s="56">
        <f t="shared" si="2"/>
        <v>9</v>
      </c>
      <c r="J13" s="18">
        <f t="shared" si="6"/>
        <v>0.8831243124312409</v>
      </c>
      <c r="K13" s="10">
        <f>(+J13-VLOOKUP($A13,[1]Sheet1!$A$3:$O$88,6,FALSE))*0.1</f>
        <v>-1.6875687568759124E-3</v>
      </c>
    </row>
    <row r="14" spans="1:12" x14ac:dyDescent="0.2">
      <c r="A14" s="4">
        <v>256</v>
      </c>
      <c r="B14" t="str">
        <f>VLOOKUP($A14,[1]Sheet1!$A$3:$D$80,2,FALSE)</f>
        <v>Front Runner</v>
      </c>
      <c r="C14" t="str">
        <f>VLOOKUP($A14,[1]Sheet1!$A$3:$D$80,3,FALSE)</f>
        <v>D Le Page</v>
      </c>
      <c r="D14" s="53">
        <v>0.53168981481481481</v>
      </c>
      <c r="E14" s="54">
        <f t="shared" si="4"/>
        <v>45.633333333333326</v>
      </c>
      <c r="F14" s="9">
        <v>0.91</v>
      </c>
      <c r="G14" s="54">
        <f t="shared" si="5"/>
        <v>41.526333333333326</v>
      </c>
      <c r="H14" s="56">
        <f t="shared" si="1"/>
        <v>15</v>
      </c>
      <c r="I14" s="56">
        <f t="shared" si="2"/>
        <v>10</v>
      </c>
      <c r="J14" s="18">
        <f t="shared" si="6"/>
        <v>0.87957633308984595</v>
      </c>
      <c r="K14" s="10">
        <f>(+J14-VLOOKUP($A14,[1]Sheet1!$A$3:$O$88,6,FALSE))*0.1</f>
        <v>-4.0423666910154093E-3</v>
      </c>
    </row>
    <row r="15" spans="1:12" x14ac:dyDescent="0.2">
      <c r="A15" s="4">
        <v>318</v>
      </c>
      <c r="B15" t="str">
        <f>VLOOKUP($A15,[1]Sheet1!$A$3:$D$80,2,FALSE)</f>
        <v>Saunter</v>
      </c>
      <c r="C15" t="str">
        <f>VLOOKUP($A15,[1]Sheet1!$A$3:$D$80,3,FALSE)</f>
        <v>T Park</v>
      </c>
      <c r="D15" s="53">
        <v>0.53219907407407407</v>
      </c>
      <c r="E15" s="54">
        <f t="shared" ref="E15" si="7">(+D15-$D$2)*24*60</f>
        <v>46.366666666666667</v>
      </c>
      <c r="F15" s="9">
        <v>0.9</v>
      </c>
      <c r="G15" s="54">
        <f t="shared" ref="G15" si="8">+F15*E15</f>
        <v>41.730000000000004</v>
      </c>
      <c r="H15" s="56">
        <f t="shared" si="1"/>
        <v>16</v>
      </c>
      <c r="I15" s="56">
        <f t="shared" si="2"/>
        <v>11</v>
      </c>
      <c r="J15" s="18">
        <f t="shared" si="6"/>
        <v>0.86566498921639023</v>
      </c>
      <c r="K15" s="10">
        <f>(+J15-VLOOKUP($A15,[1]Sheet1!$A$3:$O$88,6,FALSE))*0.1</f>
        <v>-3.433501078360979E-3</v>
      </c>
    </row>
    <row r="16" spans="1:12" x14ac:dyDescent="0.2">
      <c r="A16" s="4">
        <v>107</v>
      </c>
      <c r="B16" t="str">
        <f>VLOOKUP($A16,[1]Sheet1!$A$3:$D$80,2,FALSE)</f>
        <v>By Golly</v>
      </c>
      <c r="C16" t="str">
        <f>VLOOKUP($A16,[1]Sheet1!$A$3:$D$80,3,FALSE)</f>
        <v>G Bird</v>
      </c>
      <c r="D16" s="57">
        <v>0.53225694444444438</v>
      </c>
      <c r="E16" s="54">
        <f t="shared" si="4"/>
        <v>46.449999999999903</v>
      </c>
      <c r="F16" s="9">
        <v>0.87</v>
      </c>
      <c r="G16" s="54">
        <f t="shared" si="5"/>
        <v>40.411499999999918</v>
      </c>
      <c r="H16" s="56">
        <f t="shared" si="1"/>
        <v>11</v>
      </c>
      <c r="I16" s="56">
        <f t="shared" si="2"/>
        <v>12</v>
      </c>
      <c r="J16" s="18">
        <f t="shared" si="6"/>
        <v>0.86411194833154026</v>
      </c>
      <c r="K16" s="10">
        <f>(+J16-VLOOKUP($A16,[1]Sheet1!$A$3:$O$88,6,FALSE))*0.1</f>
        <v>-1.5888051668459747E-3</v>
      </c>
    </row>
    <row r="17" spans="1:11" x14ac:dyDescent="0.2">
      <c r="A17" s="4">
        <v>521</v>
      </c>
      <c r="B17" t="str">
        <f>VLOOKUP($A17,[1]Sheet1!$A$3:$D$80,2,FALSE)</f>
        <v>Mistress Overdone</v>
      </c>
      <c r="C17" t="str">
        <f>VLOOKUP($A17,[1]Sheet1!$A$3:$D$80,3,FALSE)</f>
        <v>R Mackay</v>
      </c>
      <c r="D17" s="53">
        <v>0.53228009259259257</v>
      </c>
      <c r="E17" s="54">
        <f t="shared" si="4"/>
        <v>46.483333333333299</v>
      </c>
      <c r="F17" s="9">
        <v>0.89</v>
      </c>
      <c r="G17" s="54">
        <f t="shared" si="5"/>
        <v>41.370166666666634</v>
      </c>
      <c r="H17" s="56">
        <f t="shared" si="1"/>
        <v>13</v>
      </c>
      <c r="I17" s="56">
        <f t="shared" si="2"/>
        <v>13</v>
      </c>
      <c r="J17" s="18">
        <f t="shared" si="6"/>
        <v>0.86349229114377901</v>
      </c>
      <c r="K17" s="10">
        <f>(+J17-VLOOKUP($A17,[1]Sheet1!$A$3:$O$88,6,FALSE))*0.1</f>
        <v>-2.6507708856221002E-3</v>
      </c>
    </row>
    <row r="18" spans="1:11" x14ac:dyDescent="0.2">
      <c r="A18" s="4">
        <v>29</v>
      </c>
      <c r="B18" t="str">
        <f>VLOOKUP($A18,[1]Sheet1!$A$3:$D$80,2,FALSE)</f>
        <v>Wild Child</v>
      </c>
      <c r="C18" t="str">
        <f>VLOOKUP($A18,[1]Sheet1!$A$3:$D$80,3,FALSE)</f>
        <v>T Bird</v>
      </c>
      <c r="D18" s="53">
        <v>0.53265046296296303</v>
      </c>
      <c r="E18" s="54">
        <f t="shared" si="4"/>
        <v>47.016666666666765</v>
      </c>
      <c r="F18" s="9">
        <v>0.88</v>
      </c>
      <c r="G18" s="54">
        <f t="shared" si="5"/>
        <v>41.374666666666755</v>
      </c>
      <c r="H18" s="56">
        <f t="shared" si="1"/>
        <v>14</v>
      </c>
      <c r="I18" s="56">
        <f t="shared" si="2"/>
        <v>14</v>
      </c>
      <c r="J18" s="18">
        <f t="shared" si="6"/>
        <v>0.85369727047146149</v>
      </c>
      <c r="K18" s="10">
        <f>(+J18-VLOOKUP($A18,[1]Sheet1!$A$3:$O$88,6,FALSE))*0.1</f>
        <v>-2.6302729528538517E-3</v>
      </c>
    </row>
    <row r="19" spans="1:11" x14ac:dyDescent="0.2">
      <c r="A19" s="4">
        <v>141</v>
      </c>
      <c r="B19" t="str">
        <f>VLOOKUP($A19,[1]Sheet1!$A$3:$D$80,2,FALSE)</f>
        <v>Ripple</v>
      </c>
      <c r="C19" t="str">
        <f>VLOOKUP($A19,[1]Sheet1!$A$3:$D$80,3,FALSE)</f>
        <v>D McKellar</v>
      </c>
      <c r="D19" s="53">
        <v>0.53268518518518515</v>
      </c>
      <c r="E19" s="54">
        <f t="shared" ref="E19" si="9">(+D19-$D$2)*24*60</f>
        <v>47.06666666666662</v>
      </c>
      <c r="F19" s="9">
        <v>0.83</v>
      </c>
      <c r="G19" s="54">
        <f t="shared" ref="G19" si="10">+F19*E19</f>
        <v>39.065333333333292</v>
      </c>
      <c r="H19" s="56">
        <f t="shared" si="1"/>
        <v>1</v>
      </c>
      <c r="I19" s="56">
        <f t="shared" si="2"/>
        <v>15</v>
      </c>
      <c r="J19" s="18">
        <f t="shared" si="6"/>
        <v>0.85279036827195476</v>
      </c>
      <c r="K19" s="10">
        <f>(+J19-VLOOKUP($A19,[1]Sheet1!$A$3:$O$88,6,FALSE))*0.1</f>
        <v>3.2790368271954809E-3</v>
      </c>
    </row>
    <row r="20" spans="1:11" x14ac:dyDescent="0.2">
      <c r="A20" s="4">
        <v>307</v>
      </c>
      <c r="B20" t="str">
        <f>VLOOKUP($A20,[1]Sheet1!$A$3:$D$80,2,FALSE)</f>
        <v>Zephere</v>
      </c>
      <c r="C20" t="str">
        <f>VLOOKUP($A20,[1]Sheet1!$A$3:$D$80,3,FALSE)</f>
        <v>K Bridges</v>
      </c>
      <c r="D20" s="53">
        <v>0.53312499999999996</v>
      </c>
      <c r="E20" s="54">
        <f t="shared" ref="E20:E21" si="11">(+D20-$D$2)*24*60</f>
        <v>47.699999999999946</v>
      </c>
      <c r="F20" s="9">
        <v>0.84</v>
      </c>
      <c r="G20" s="54">
        <f t="shared" ref="G20:G21" si="12">+F20*E20</f>
        <v>40.067999999999955</v>
      </c>
      <c r="H20" s="56">
        <f t="shared" ref="H20:H21" si="13">RANK(G20,$G$5:$G$22,1)</f>
        <v>7</v>
      </c>
      <c r="I20" s="56">
        <f t="shared" ref="I20:I21" si="14">RANK(E20,$E$5:$E$22,1)</f>
        <v>16</v>
      </c>
      <c r="J20" s="18">
        <f t="shared" ref="J20:J21" si="15">+$G$5/E20</f>
        <v>0.84146750524109026</v>
      </c>
      <c r="K20" s="10">
        <f>(+J20-VLOOKUP($A20,[1]Sheet1!$A$3:$O$88,6,FALSE))*0.1</f>
        <v>-1.8532494758909724E-3</v>
      </c>
    </row>
    <row r="21" spans="1:11" x14ac:dyDescent="0.2">
      <c r="A21" s="4">
        <v>147</v>
      </c>
      <c r="B21" t="str">
        <f>VLOOKUP($A21,[1]Sheet1!$A$3:$D$80,2,FALSE)</f>
        <v>Zero</v>
      </c>
      <c r="C21" t="str">
        <f>VLOOKUP($A21,[1]Sheet1!$A$3:$D$80,3,FALSE)</f>
        <v>A Aitken</v>
      </c>
      <c r="D21" s="53">
        <v>0.53729166666666661</v>
      </c>
      <c r="E21" s="54">
        <f t="shared" si="11"/>
        <v>53.699999999999918</v>
      </c>
      <c r="F21" s="9">
        <v>0.83</v>
      </c>
      <c r="G21" s="54">
        <f t="shared" si="12"/>
        <v>44.570999999999927</v>
      </c>
      <c r="H21" s="56">
        <f t="shared" si="13"/>
        <v>17</v>
      </c>
      <c r="I21" s="56">
        <f t="shared" si="14"/>
        <v>17</v>
      </c>
      <c r="J21" s="18">
        <f t="shared" si="15"/>
        <v>0.74744878957169503</v>
      </c>
      <c r="K21" s="10">
        <f>(+J21-VLOOKUP($A21,[1]Sheet1!$A$3:$O$88,6,FALSE))*0.1</f>
        <v>-9.2551210428304942E-3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E1" sqref="E1"/>
    </sheetView>
  </sheetViews>
  <sheetFormatPr defaultRowHeight="12.75" x14ac:dyDescent="0.2"/>
  <cols>
    <col min="2" max="2" width="16.5703125" bestFit="1" customWidth="1"/>
    <col min="3" max="3" width="9.85546875" bestFit="1" customWidth="1"/>
    <col min="4" max="4" width="11.42578125" style="4" bestFit="1" customWidth="1"/>
    <col min="5" max="5" width="9.140625" style="4"/>
    <col min="6" max="6" width="9.5703125" style="4" customWidth="1"/>
    <col min="7" max="7" width="9.7109375" style="4" customWidth="1"/>
    <col min="8" max="8" width="8.5703125" style="66" bestFit="1" customWidth="1"/>
    <col min="9" max="9" width="8.5703125" style="4" bestFit="1" customWidth="1"/>
    <col min="10" max="10" width="9.5703125" style="17" hidden="1" customWidth="1"/>
    <col min="11" max="11" width="11.140625" style="10" hidden="1" customWidth="1"/>
  </cols>
  <sheetData>
    <row r="1" spans="1:12" ht="18" x14ac:dyDescent="0.25">
      <c r="A1" s="1" t="s">
        <v>14</v>
      </c>
      <c r="D1" s="53"/>
      <c r="E1" s="54"/>
      <c r="F1" s="55"/>
      <c r="G1" s="54"/>
      <c r="H1" s="56"/>
      <c r="I1" s="56"/>
      <c r="J1" s="18"/>
    </row>
    <row r="2" spans="1:12" x14ac:dyDescent="0.2">
      <c r="A2" s="4"/>
      <c r="D2" s="57">
        <v>4.8611111111111112E-2</v>
      </c>
      <c r="E2" s="54"/>
      <c r="F2" s="55"/>
      <c r="G2" s="54"/>
      <c r="H2" s="56"/>
      <c r="I2" s="56"/>
      <c r="J2" s="18"/>
    </row>
    <row r="3" spans="1:12" ht="25.5" x14ac:dyDescent="0.2">
      <c r="A3" s="12" t="s">
        <v>0</v>
      </c>
      <c r="B3" s="5" t="s">
        <v>1</v>
      </c>
      <c r="C3" s="5" t="s">
        <v>2</v>
      </c>
      <c r="D3" s="58" t="s">
        <v>3</v>
      </c>
      <c r="E3" s="59" t="s">
        <v>4</v>
      </c>
      <c r="F3" s="60" t="s">
        <v>5</v>
      </c>
      <c r="G3" s="59" t="s">
        <v>11</v>
      </c>
      <c r="H3" s="61" t="s">
        <v>10</v>
      </c>
      <c r="I3" s="62" t="s">
        <v>9</v>
      </c>
      <c r="J3" s="20" t="s">
        <v>6</v>
      </c>
      <c r="K3" s="11" t="s">
        <v>7</v>
      </c>
    </row>
    <row r="4" spans="1:12" x14ac:dyDescent="0.2">
      <c r="D4" s="53"/>
      <c r="E4" s="54"/>
      <c r="F4" s="55"/>
      <c r="G4" s="54"/>
      <c r="H4" s="56"/>
      <c r="I4" s="56"/>
      <c r="J4" s="18"/>
      <c r="L4" s="14"/>
    </row>
    <row r="5" spans="1:12" x14ac:dyDescent="0.2">
      <c r="A5" s="4">
        <v>185</v>
      </c>
      <c r="B5" t="str">
        <f>VLOOKUP($A5,[1]Sheet1!$A$3:$D$80,2,FALSE)</f>
        <v>Ben</v>
      </c>
      <c r="C5" t="str">
        <f>VLOOKUP($A5,[1]Sheet1!$A$3:$D$80,3,FALSE)</f>
        <v>H Hillle</v>
      </c>
      <c r="D5" s="57">
        <v>7.9328703703703707E-2</v>
      </c>
      <c r="E5" s="54">
        <f t="shared" ref="E5" si="0">(+D5-$D$2)*24*60</f>
        <v>44.233333333333334</v>
      </c>
      <c r="F5" s="9">
        <v>0.91</v>
      </c>
      <c r="G5" s="54">
        <f>+F5*E5</f>
        <v>40.252333333333333</v>
      </c>
      <c r="H5" s="56">
        <f t="shared" ref="H5:H19" si="1">RANK(G5,$G$5:$G$24,1)</f>
        <v>3</v>
      </c>
      <c r="I5" s="56">
        <f t="shared" ref="I5:I19" si="2">RANK(E5,$E$5:$E$24,1)</f>
        <v>1</v>
      </c>
      <c r="J5" s="18">
        <f t="shared" ref="J5" si="3">+$G$5/E5</f>
        <v>0.90999999999999992</v>
      </c>
      <c r="K5" s="10">
        <f>(+J5-VLOOKUP($A5,[1]Sheet1!$A$3:$O$80,6,FALSE))*0.1</f>
        <v>-1.0000000000000119E-3</v>
      </c>
    </row>
    <row r="6" spans="1:12" x14ac:dyDescent="0.2">
      <c r="A6" s="4">
        <v>322</v>
      </c>
      <c r="B6" t="str">
        <f>VLOOKUP($A6,[1]Sheet1!$A$3:$D$80,2,FALSE)</f>
        <v>Victoria</v>
      </c>
      <c r="C6" t="str">
        <f>VLOOKUP($A6,[1]Sheet1!$A$3:$D$80,3,FALSE)</f>
        <v>P Stokell</v>
      </c>
      <c r="D6" s="53">
        <v>7.9456018518518523E-2</v>
      </c>
      <c r="E6" s="54">
        <f t="shared" ref="E6:E16" si="4">(+D6-$D$2)*24*60</f>
        <v>44.416666666666671</v>
      </c>
      <c r="F6" s="9">
        <v>0.88</v>
      </c>
      <c r="G6" s="54">
        <f t="shared" ref="G6:G15" si="5">+F6*E6</f>
        <v>39.086666666666673</v>
      </c>
      <c r="H6" s="56">
        <f t="shared" si="1"/>
        <v>1</v>
      </c>
      <c r="I6" s="56">
        <f t="shared" si="2"/>
        <v>2</v>
      </c>
      <c r="J6" s="18">
        <f t="shared" ref="J6:J17" si="6">+$G$5/E6</f>
        <v>0.90624390243902431</v>
      </c>
      <c r="K6" s="10">
        <f>(+J6-VLOOKUP($A6,[1]Sheet1!$A$3:$O$80,6,FALSE))*0.1</f>
        <v>2.6243902439024303E-3</v>
      </c>
    </row>
    <row r="7" spans="1:12" x14ac:dyDescent="0.2">
      <c r="A7" s="4">
        <v>331</v>
      </c>
      <c r="B7" t="str">
        <f>VLOOKUP($A7,[1]Sheet1!$A$3:$D$80,2,FALSE)</f>
        <v>Bil</v>
      </c>
      <c r="C7" t="str">
        <f>VLOOKUP($A7,[1]Sheet1!$A$3:$D$80,3,FALSE)</f>
        <v>D Smith</v>
      </c>
      <c r="D7" s="53">
        <v>7.947916666666667E-2</v>
      </c>
      <c r="E7" s="54">
        <f t="shared" si="4"/>
        <v>44.45000000000001</v>
      </c>
      <c r="F7" s="9">
        <v>0.94</v>
      </c>
      <c r="G7" s="54">
        <f t="shared" si="5"/>
        <v>41.783000000000008</v>
      </c>
      <c r="H7" s="56">
        <f t="shared" si="1"/>
        <v>9</v>
      </c>
      <c r="I7" s="56">
        <f t="shared" si="2"/>
        <v>3</v>
      </c>
      <c r="J7" s="18">
        <f t="shared" si="6"/>
        <v>0.90556430446194203</v>
      </c>
      <c r="K7" s="10">
        <f>(+J7-VLOOKUP($A7,[1]Sheet1!$A$3:$O$80,6,FALSE))*0.1</f>
        <v>-3.4435695538057921E-3</v>
      </c>
    </row>
    <row r="8" spans="1:12" x14ac:dyDescent="0.2">
      <c r="A8" s="4">
        <v>314</v>
      </c>
      <c r="B8" t="str">
        <f>VLOOKUP($A8,[1]Sheet1!$A$3:$D$80,2,FALSE)</f>
        <v>Chortle</v>
      </c>
      <c r="C8" t="str">
        <f>VLOOKUP($A8,[1]Sheet1!$A$3:$D$80,3,FALSE)</f>
        <v>G McKenzie</v>
      </c>
      <c r="D8" s="53">
        <v>7.9490740740740737E-2</v>
      </c>
      <c r="E8" s="54">
        <f t="shared" si="4"/>
        <v>44.466666666666661</v>
      </c>
      <c r="F8" s="9">
        <v>0.94</v>
      </c>
      <c r="G8" s="54">
        <f t="shared" si="5"/>
        <v>41.798666666666662</v>
      </c>
      <c r="H8" s="56">
        <f t="shared" si="1"/>
        <v>10</v>
      </c>
      <c r="I8" s="56">
        <f t="shared" si="2"/>
        <v>4</v>
      </c>
      <c r="J8" s="18">
        <f t="shared" si="6"/>
        <v>0.90522488755622199</v>
      </c>
      <c r="K8" s="10">
        <f>(+J8-VLOOKUP($A8,[1]Sheet1!$A$3:$O$80,6,FALSE))*0.1</f>
        <v>-3.4775112443777957E-3</v>
      </c>
    </row>
    <row r="9" spans="1:12" x14ac:dyDescent="0.2">
      <c r="A9" s="4">
        <v>317</v>
      </c>
      <c r="B9" t="str">
        <f>VLOOKUP($A9,[1]Sheet1!$A$3:$D$80,2,FALSE)</f>
        <v>Cairnbrae Flyer</v>
      </c>
      <c r="C9" t="str">
        <f>VLOOKUP($A9,[1]Sheet1!$A$3:$D$80,3,FALSE)</f>
        <v>M Hay</v>
      </c>
      <c r="D9" s="57">
        <v>8.0462962962962958E-2</v>
      </c>
      <c r="E9" s="54">
        <f t="shared" si="4"/>
        <v>45.866666666666653</v>
      </c>
      <c r="F9" s="9">
        <v>0.9</v>
      </c>
      <c r="G9" s="54">
        <f t="shared" si="5"/>
        <v>41.279999999999987</v>
      </c>
      <c r="H9" s="56">
        <f t="shared" si="1"/>
        <v>7</v>
      </c>
      <c r="I9" s="56">
        <f t="shared" si="2"/>
        <v>5</v>
      </c>
      <c r="J9" s="18">
        <f t="shared" si="6"/>
        <v>0.87759447674418634</v>
      </c>
      <c r="K9" s="10">
        <f>(+J9-VLOOKUP($A9,[1]Sheet1!$A$3:$O$80,6,FALSE))*0.1</f>
        <v>-2.2405523255813685E-3</v>
      </c>
    </row>
    <row r="10" spans="1:12" x14ac:dyDescent="0.2">
      <c r="A10" s="4">
        <v>85</v>
      </c>
      <c r="B10" t="str">
        <f>VLOOKUP($A10,[1]Sheet1!$A$3:$D$80,2,FALSE)</f>
        <v>Gamble</v>
      </c>
      <c r="C10" t="str">
        <f>VLOOKUP($A10,[1]Sheet1!$A$3:$D$80,3,FALSE)</f>
        <v>R Wenham</v>
      </c>
      <c r="D10" s="53">
        <v>8.0520833333333333E-2</v>
      </c>
      <c r="E10" s="54">
        <f t="shared" si="4"/>
        <v>45.95</v>
      </c>
      <c r="F10" s="9">
        <v>0.88</v>
      </c>
      <c r="G10" s="54">
        <f t="shared" si="5"/>
        <v>40.436</v>
      </c>
      <c r="H10" s="56">
        <f t="shared" si="1"/>
        <v>4</v>
      </c>
      <c r="I10" s="56">
        <f t="shared" si="2"/>
        <v>6</v>
      </c>
      <c r="J10" s="18">
        <f t="shared" si="6"/>
        <v>0.87600290170475148</v>
      </c>
      <c r="K10" s="10">
        <f>(+J10-VLOOKUP($A10,[1]Sheet1!$A$3:$O$80,6,FALSE))*0.1</f>
        <v>-1.3997098295248534E-3</v>
      </c>
    </row>
    <row r="11" spans="1:12" x14ac:dyDescent="0.2">
      <c r="A11" s="4">
        <v>75</v>
      </c>
      <c r="B11" t="str">
        <f>VLOOKUP($A11,[1]Sheet1!$A$3:$D$80,2,FALSE)</f>
        <v>Cracklin Rosie</v>
      </c>
      <c r="C11" t="str">
        <f>VLOOKUP($A11,[1]Sheet1!$A$3:$D$80,3,FALSE)</f>
        <v>C Bridges</v>
      </c>
      <c r="D11" s="53">
        <v>8.0601851851851855E-2</v>
      </c>
      <c r="E11" s="54">
        <f t="shared" si="4"/>
        <v>46.066666666666677</v>
      </c>
      <c r="F11" s="9">
        <v>0.9</v>
      </c>
      <c r="G11" s="54">
        <f t="shared" si="5"/>
        <v>41.460000000000008</v>
      </c>
      <c r="H11" s="56">
        <f t="shared" si="1"/>
        <v>8</v>
      </c>
      <c r="I11" s="56">
        <f t="shared" si="2"/>
        <v>7</v>
      </c>
      <c r="J11" s="18">
        <f t="shared" si="6"/>
        <v>0.87378437047756852</v>
      </c>
      <c r="K11" s="10">
        <f>(+J11-VLOOKUP($A11,[1]Sheet1!$A$3:$O$80,6,FALSE))*0.1</f>
        <v>-2.6215629522431507E-3</v>
      </c>
    </row>
    <row r="12" spans="1:12" x14ac:dyDescent="0.2">
      <c r="A12" s="4">
        <v>107</v>
      </c>
      <c r="B12" t="str">
        <f>VLOOKUP($A12,[1]Sheet1!$A$3:$D$80,2,FALSE)</f>
        <v>By Golly</v>
      </c>
      <c r="C12" t="str">
        <f>VLOOKUP($A12,[1]Sheet1!$A$3:$D$80,3,FALSE)</f>
        <v>G Bird</v>
      </c>
      <c r="D12" s="53">
        <v>8.099537037037037E-2</v>
      </c>
      <c r="E12" s="54">
        <f t="shared" si="4"/>
        <v>46.633333333333333</v>
      </c>
      <c r="F12" s="9">
        <v>0.87</v>
      </c>
      <c r="G12" s="54">
        <f t="shared" si="5"/>
        <v>40.570999999999998</v>
      </c>
      <c r="H12" s="56">
        <f t="shared" si="1"/>
        <v>5</v>
      </c>
      <c r="I12" s="56">
        <f t="shared" si="2"/>
        <v>8</v>
      </c>
      <c r="J12" s="18">
        <f t="shared" si="6"/>
        <v>0.86316654753395283</v>
      </c>
      <c r="K12" s="10">
        <f>(+J12-VLOOKUP($A12,[1]Sheet1!$A$3:$O$80,6,FALSE))*0.1</f>
        <v>-1.6833452466047173E-3</v>
      </c>
    </row>
    <row r="13" spans="1:12" x14ac:dyDescent="0.2">
      <c r="A13" s="4">
        <v>252</v>
      </c>
      <c r="B13" t="str">
        <f>VLOOKUP($A13,[1]Sheet1!$A$3:$D$80,2,FALSE)</f>
        <v>Twilight</v>
      </c>
      <c r="C13" t="str">
        <f>VLOOKUP($A13,[1]Sheet1!$A$3:$D$80,3,FALSE)</f>
        <v>T Kite</v>
      </c>
      <c r="D13" s="53">
        <v>8.1018518518518517E-2</v>
      </c>
      <c r="E13" s="54">
        <f t="shared" si="4"/>
        <v>46.666666666666657</v>
      </c>
      <c r="F13" s="9">
        <v>0.88</v>
      </c>
      <c r="G13" s="54">
        <f t="shared" si="5"/>
        <v>41.066666666666656</v>
      </c>
      <c r="H13" s="56">
        <f t="shared" si="1"/>
        <v>6</v>
      </c>
      <c r="I13" s="56">
        <f t="shared" si="2"/>
        <v>9</v>
      </c>
      <c r="J13" s="18">
        <f t="shared" si="6"/>
        <v>0.86255000000000015</v>
      </c>
      <c r="K13" s="10">
        <f>(+J13-VLOOKUP($A13,[1]Sheet1!$A$3:$O$80,6,FALSE))*0.1</f>
        <v>-1.7449999999999855E-3</v>
      </c>
    </row>
    <row r="14" spans="1:12" x14ac:dyDescent="0.2">
      <c r="A14" s="4">
        <v>254</v>
      </c>
      <c r="B14" t="str">
        <f>VLOOKUP($A14,[1]Sheet1!$A$3:$D$80,2,FALSE)</f>
        <v>Wave Dancer</v>
      </c>
      <c r="C14" t="str">
        <f>VLOOKUP($A14,[1]Sheet1!$A$3:$D$80,3,FALSE)</f>
        <v>R Ineson</v>
      </c>
      <c r="D14" s="53">
        <v>8.1064814814814812E-2</v>
      </c>
      <c r="E14" s="54">
        <f t="shared" si="4"/>
        <v>46.733333333333327</v>
      </c>
      <c r="F14" s="9">
        <v>0.92</v>
      </c>
      <c r="G14" s="54">
        <f t="shared" si="5"/>
        <v>42.99466666666666</v>
      </c>
      <c r="H14" s="56">
        <f t="shared" si="1"/>
        <v>15</v>
      </c>
      <c r="I14" s="56">
        <f t="shared" si="2"/>
        <v>10</v>
      </c>
      <c r="J14" s="18">
        <f t="shared" si="6"/>
        <v>0.86131954350927253</v>
      </c>
      <c r="K14" s="10">
        <f>(+J14-VLOOKUP($A14,[1]Sheet1!$A$3:$O$80,6,FALSE))*0.1</f>
        <v>-5.868045649072751E-3</v>
      </c>
    </row>
    <row r="15" spans="1:12" x14ac:dyDescent="0.2">
      <c r="A15" s="4">
        <v>256</v>
      </c>
      <c r="B15" t="str">
        <f>VLOOKUP($A15,[1]Sheet1!$A$3:$D$80,2,FALSE)</f>
        <v>Front Runner</v>
      </c>
      <c r="C15" t="str">
        <f>VLOOKUP($A15,[1]Sheet1!$A$3:$D$80,3,FALSE)</f>
        <v>D Le Page</v>
      </c>
      <c r="D15" s="53">
        <v>8.1157407407407414E-2</v>
      </c>
      <c r="E15" s="54">
        <f t="shared" si="4"/>
        <v>46.866666666666681</v>
      </c>
      <c r="F15" s="9">
        <v>0.91</v>
      </c>
      <c r="G15" s="54">
        <f t="shared" si="5"/>
        <v>42.648666666666685</v>
      </c>
      <c r="H15" s="56">
        <f t="shared" si="1"/>
        <v>14</v>
      </c>
      <c r="I15" s="56">
        <f t="shared" si="2"/>
        <v>11</v>
      </c>
      <c r="J15" s="18">
        <f t="shared" si="6"/>
        <v>0.85886913229018469</v>
      </c>
      <c r="K15" s="10">
        <f>(+J15-VLOOKUP($A15,[1]Sheet1!$A$3:$O$80,6,FALSE))*0.1</f>
        <v>-6.1130867709815358E-3</v>
      </c>
    </row>
    <row r="16" spans="1:12" x14ac:dyDescent="0.2">
      <c r="A16" s="4">
        <v>521</v>
      </c>
      <c r="B16" t="str">
        <f>VLOOKUP($A16,[1]Sheet1!$A$3:$D$80,2,FALSE)</f>
        <v>Mistress Overdone</v>
      </c>
      <c r="C16" t="str">
        <f>VLOOKUP($A16,[1]Sheet1!$A$3:$D$80,3,FALSE)</f>
        <v>R Mackay</v>
      </c>
      <c r="D16" s="53">
        <v>8.1493055555555555E-2</v>
      </c>
      <c r="E16" s="54">
        <f t="shared" si="4"/>
        <v>47.349999999999994</v>
      </c>
      <c r="F16" s="9">
        <v>0.89</v>
      </c>
      <c r="G16" s="54">
        <f t="shared" ref="G16" si="7">+F16*E16</f>
        <v>42.141499999999994</v>
      </c>
      <c r="H16" s="56">
        <f t="shared" si="1"/>
        <v>11</v>
      </c>
      <c r="I16" s="56">
        <f t="shared" si="2"/>
        <v>12</v>
      </c>
      <c r="J16" s="18">
        <f t="shared" si="6"/>
        <v>0.85010207673354465</v>
      </c>
      <c r="K16" s="10">
        <f>(+J16-VLOOKUP($A16,[1]Sheet1!$A$3:$O$80,6,FALSE))*0.1</f>
        <v>-3.989792326645536E-3</v>
      </c>
    </row>
    <row r="17" spans="1:11" x14ac:dyDescent="0.2">
      <c r="A17" s="4">
        <v>141</v>
      </c>
      <c r="B17" t="str">
        <f>VLOOKUP($A17,[1]Sheet1!$A$3:$D$80,2,FALSE)</f>
        <v>Ripple</v>
      </c>
      <c r="C17" t="str">
        <f>VLOOKUP($A17,[1]Sheet1!$A$3:$D$80,3,FALSE)</f>
        <v>D McKellar</v>
      </c>
      <c r="D17" s="53">
        <v>8.1689814814814812E-2</v>
      </c>
      <c r="E17" s="54">
        <f t="shared" ref="E17" si="8">(+D17-$D$2)*24*60</f>
        <v>47.633333333333333</v>
      </c>
      <c r="F17" s="9">
        <v>0.83</v>
      </c>
      <c r="G17" s="54">
        <f t="shared" ref="G17" si="9">+F17*E17</f>
        <v>39.535666666666664</v>
      </c>
      <c r="H17" s="56">
        <f t="shared" si="1"/>
        <v>2</v>
      </c>
      <c r="I17" s="56">
        <f t="shared" si="2"/>
        <v>13</v>
      </c>
      <c r="J17" s="18">
        <f t="shared" si="6"/>
        <v>0.84504548635409371</v>
      </c>
      <c r="K17" s="10">
        <f>(+J17-VLOOKUP($A17,[1]Sheet1!$A$3:$O$80,6,FALSE))*0.1</f>
        <v>2.5045486354093763E-3</v>
      </c>
    </row>
    <row r="18" spans="1:11" x14ac:dyDescent="0.2">
      <c r="A18" s="4">
        <v>318</v>
      </c>
      <c r="B18" t="str">
        <f>VLOOKUP($A18,[1]Sheet1!$A$3:$D$80,2,FALSE)</f>
        <v>Saunter</v>
      </c>
      <c r="C18" t="str">
        <f>VLOOKUP($A18,[1]Sheet1!$A$3:$D$80,3,FALSE)</f>
        <v>T Park</v>
      </c>
      <c r="D18" s="53">
        <v>8.1990740740740739E-2</v>
      </c>
      <c r="E18" s="54">
        <f t="shared" ref="E18:E19" si="10">(+D18-$D$2)*24*60</f>
        <v>48.066666666666663</v>
      </c>
      <c r="F18" s="9">
        <v>0.9</v>
      </c>
      <c r="G18" s="54">
        <f t="shared" ref="G18:G19" si="11">+F18*E18</f>
        <v>43.26</v>
      </c>
      <c r="H18" s="56">
        <f t="shared" si="1"/>
        <v>17</v>
      </c>
      <c r="I18" s="56">
        <f t="shared" si="2"/>
        <v>14</v>
      </c>
      <c r="J18" s="18">
        <f t="shared" ref="J18:J19" si="12">+$G$5/E18</f>
        <v>0.83742718446601949</v>
      </c>
      <c r="K18" s="10">
        <f>(+J18-VLOOKUP($A18,[1]Sheet1!$A$3:$O$80,6,FALSE))*0.1</f>
        <v>-6.257281553398053E-3</v>
      </c>
    </row>
    <row r="19" spans="1:11" x14ac:dyDescent="0.2">
      <c r="A19" s="4">
        <v>29</v>
      </c>
      <c r="B19" t="str">
        <f>VLOOKUP($A19,[1]Sheet1!$A$3:$D$80,2,FALSE)</f>
        <v>Wild Child</v>
      </c>
      <c r="C19" t="str">
        <f>VLOOKUP($A19,[1]Sheet1!$A$3:$D$80,3,FALSE)</f>
        <v>T Bird</v>
      </c>
      <c r="D19" s="53">
        <v>8.2280092592592599E-2</v>
      </c>
      <c r="E19" s="54">
        <f t="shared" si="10"/>
        <v>48.483333333333348</v>
      </c>
      <c r="F19" s="9">
        <v>0.87</v>
      </c>
      <c r="G19" s="54">
        <f t="shared" si="11"/>
        <v>42.180500000000016</v>
      </c>
      <c r="H19" s="56">
        <f t="shared" si="1"/>
        <v>12</v>
      </c>
      <c r="I19" s="56">
        <f t="shared" si="2"/>
        <v>15</v>
      </c>
      <c r="J19" s="18">
        <f t="shared" si="12"/>
        <v>0.83023031969749028</v>
      </c>
      <c r="K19" s="10">
        <f>(+J19-VLOOKUP($A19,[1]Sheet1!$A$3:$O$80,6,FALSE))*0.1</f>
        <v>-4.9769680302509728E-3</v>
      </c>
    </row>
    <row r="20" spans="1:11" x14ac:dyDescent="0.2">
      <c r="A20" s="4">
        <v>307</v>
      </c>
      <c r="B20" t="str">
        <f>VLOOKUP($A20,[1]Sheet1!$A$3:$D$80,2,FALSE)</f>
        <v>Zephere</v>
      </c>
      <c r="C20" t="str">
        <f>VLOOKUP($A20,[1]Sheet1!$A$3:$D$80,3,FALSE)</f>
        <v>K Bridges</v>
      </c>
      <c r="D20" s="53">
        <v>8.3807870370370366E-2</v>
      </c>
      <c r="E20" s="54">
        <f t="shared" ref="E20:E21" si="13">(+D20-$D$2)*24*60</f>
        <v>50.68333333333333</v>
      </c>
      <c r="F20" s="9">
        <v>0.84</v>
      </c>
      <c r="G20" s="54">
        <f t="shared" ref="G20:G21" si="14">+F20*E20</f>
        <v>42.573999999999998</v>
      </c>
      <c r="H20" s="56">
        <f t="shared" ref="H20:H21" si="15">RANK(G20,$G$5:$G$24,1)</f>
        <v>13</v>
      </c>
      <c r="I20" s="56">
        <f t="shared" ref="I20:I21" si="16">RANK(E20,$E$5:$E$24,1)</f>
        <v>16</v>
      </c>
      <c r="J20" s="18">
        <f t="shared" ref="J20:J21" si="17">+$G$5/E20</f>
        <v>0.79419269976981255</v>
      </c>
      <c r="K20" s="10">
        <f>(+J20-VLOOKUP($A20,[1]Sheet1!$A$3:$O$80,6,FALSE))*0.1</f>
        <v>-6.5807300230187439E-3</v>
      </c>
    </row>
    <row r="21" spans="1:11" x14ac:dyDescent="0.2">
      <c r="A21" s="4">
        <v>147</v>
      </c>
      <c r="B21" t="str">
        <f>VLOOKUP($A21,[1]Sheet1!$A$3:$D$80,2,FALSE)</f>
        <v>Zero</v>
      </c>
      <c r="C21" t="str">
        <f>VLOOKUP($A21,[1]Sheet1!$A$3:$D$80,3,FALSE)</f>
        <v>A Aitken</v>
      </c>
      <c r="D21" s="53">
        <v>8.4745370370370374E-2</v>
      </c>
      <c r="E21" s="54">
        <f t="shared" si="13"/>
        <v>52.033333333333339</v>
      </c>
      <c r="F21" s="9">
        <v>0.83</v>
      </c>
      <c r="G21" s="54">
        <f t="shared" si="14"/>
        <v>43.187666666666672</v>
      </c>
      <c r="H21" s="56">
        <f t="shared" si="15"/>
        <v>16</v>
      </c>
      <c r="I21" s="56">
        <f t="shared" si="16"/>
        <v>17</v>
      </c>
      <c r="J21" s="18">
        <f t="shared" si="17"/>
        <v>0.77358744394618828</v>
      </c>
      <c r="K21" s="10">
        <f>(+J21-VLOOKUP($A21,[1]Sheet1!$A$3:$O$80,6,FALSE))*0.1</f>
        <v>-6.6412556053811692E-3</v>
      </c>
    </row>
    <row r="22" spans="1:11" x14ac:dyDescent="0.2">
      <c r="D22" s="57"/>
      <c r="E22" s="54"/>
      <c r="G22" s="54"/>
      <c r="H22" s="56"/>
      <c r="I22" s="56"/>
      <c r="J22" s="18"/>
    </row>
    <row r="23" spans="1:11" x14ac:dyDescent="0.2">
      <c r="D23" s="57"/>
      <c r="E23" s="54"/>
      <c r="G23" s="54"/>
      <c r="H23" s="56"/>
      <c r="I23" s="56"/>
      <c r="J23" s="1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1" sqref="E1"/>
    </sheetView>
  </sheetViews>
  <sheetFormatPr defaultRowHeight="12.75" x14ac:dyDescent="0.2"/>
  <cols>
    <col min="1" max="1" width="13.140625" style="4" customWidth="1"/>
    <col min="2" max="2" width="16.5703125" bestFit="1" customWidth="1"/>
    <col min="3" max="3" width="11.28515625" bestFit="1" customWidth="1"/>
    <col min="4" max="4" width="11.42578125" style="4" bestFit="1" customWidth="1"/>
    <col min="5" max="5" width="9.140625" style="4"/>
    <col min="6" max="6" width="9.5703125" style="4" customWidth="1"/>
    <col min="7" max="7" width="9.85546875" style="4" bestFit="1" customWidth="1"/>
    <col min="8" max="8" width="6.42578125" style="66" bestFit="1" customWidth="1"/>
    <col min="9" max="9" width="7.42578125" style="4" customWidth="1"/>
    <col min="10" max="10" width="9.5703125" style="17" hidden="1" customWidth="1"/>
    <col min="11" max="11" width="11.140625" style="10" hidden="1" customWidth="1"/>
  </cols>
  <sheetData>
    <row r="1" spans="1:12" ht="18" x14ac:dyDescent="0.25">
      <c r="B1" s="72" t="s">
        <v>15</v>
      </c>
      <c r="D1" s="53"/>
      <c r="E1" s="54"/>
      <c r="F1" s="55"/>
      <c r="G1" s="54"/>
      <c r="H1" s="56"/>
      <c r="I1" s="56"/>
      <c r="J1" s="18"/>
    </row>
    <row r="2" spans="1:12" x14ac:dyDescent="0.2">
      <c r="D2" s="57">
        <v>9.375E-2</v>
      </c>
      <c r="E2" s="54"/>
      <c r="F2" s="55"/>
      <c r="G2" s="54"/>
      <c r="H2" s="56"/>
      <c r="I2" s="56"/>
      <c r="J2" s="18"/>
    </row>
    <row r="3" spans="1:12" ht="25.5" x14ac:dyDescent="0.2">
      <c r="A3" s="22" t="s">
        <v>0</v>
      </c>
      <c r="B3" s="5" t="s">
        <v>1</v>
      </c>
      <c r="C3" s="5" t="s">
        <v>2</v>
      </c>
      <c r="D3" s="58" t="s">
        <v>3</v>
      </c>
      <c r="E3" s="59" t="s">
        <v>4</v>
      </c>
      <c r="F3" s="60" t="s">
        <v>5</v>
      </c>
      <c r="G3" s="67" t="s">
        <v>11</v>
      </c>
      <c r="H3" s="68" t="s">
        <v>10</v>
      </c>
      <c r="I3" s="68" t="s">
        <v>9</v>
      </c>
      <c r="J3" s="19" t="s">
        <v>6</v>
      </c>
      <c r="K3" s="11" t="s">
        <v>7</v>
      </c>
    </row>
    <row r="4" spans="1:12" x14ac:dyDescent="0.2">
      <c r="D4" s="53"/>
      <c r="E4" s="54"/>
      <c r="F4" s="55"/>
      <c r="G4" s="54"/>
      <c r="H4" s="56"/>
      <c r="I4" s="56"/>
      <c r="J4" s="18"/>
      <c r="L4" s="14"/>
    </row>
    <row r="5" spans="1:12" x14ac:dyDescent="0.2">
      <c r="A5" s="4">
        <v>314</v>
      </c>
      <c r="B5" t="str">
        <f>VLOOKUP($A5,[1]Sheet1!$A$3:$D$80,2,FALSE)</f>
        <v>Chortle</v>
      </c>
      <c r="C5" t="str">
        <f>VLOOKUP($A5,[1]Sheet1!$A$3:$D$80,3,FALSE)</f>
        <v>G McKenzie</v>
      </c>
      <c r="D5" s="53">
        <v>0.1212037037037037</v>
      </c>
      <c r="E5" s="54">
        <f t="shared" ref="E5" si="0">(+D5-$D$2)*24*60</f>
        <v>39.533333333333331</v>
      </c>
      <c r="F5" s="9">
        <v>0.93</v>
      </c>
      <c r="G5" s="54">
        <f>+F5*E5</f>
        <v>36.765999999999998</v>
      </c>
      <c r="H5" s="56">
        <f t="shared" ref="H5:H16" si="1">RANK(G5,$G$5:$G$23,1)</f>
        <v>9</v>
      </c>
      <c r="I5" s="56">
        <f t="shared" ref="I5:I16" si="2">RANK(E5,$E$5:$E$23,1)</f>
        <v>1</v>
      </c>
      <c r="J5" s="18">
        <f t="shared" ref="J5" si="3">+$G$5/E5</f>
        <v>0.93</v>
      </c>
      <c r="K5" s="10">
        <f>(+J5-VLOOKUP($A5,[1]Sheet1!$A$3:$O$80,6,FALSE))*0.1</f>
        <v>-9.9999999999998983E-4</v>
      </c>
    </row>
    <row r="6" spans="1:12" x14ac:dyDescent="0.2">
      <c r="A6" s="4">
        <v>331</v>
      </c>
      <c r="B6" t="str">
        <f>VLOOKUP($A6,[1]Sheet1!$A$3:$D$80,2,FALSE)</f>
        <v>Bil</v>
      </c>
      <c r="C6" t="str">
        <f>VLOOKUP($A6,[1]Sheet1!$A$3:$D$80,3,FALSE)</f>
        <v>D Smith</v>
      </c>
      <c r="D6" s="57">
        <v>0.12140046296296296</v>
      </c>
      <c r="E6" s="54">
        <f t="shared" ref="E6:E17" si="4">(+D6-$D$2)*24*60</f>
        <v>39.816666666666663</v>
      </c>
      <c r="F6" s="9">
        <v>0.93</v>
      </c>
      <c r="G6" s="54">
        <f t="shared" ref="G6:G16" si="5">+F6*E6</f>
        <v>37.029499999999999</v>
      </c>
      <c r="H6" s="56">
        <f t="shared" si="1"/>
        <v>12</v>
      </c>
      <c r="I6" s="56">
        <f t="shared" si="2"/>
        <v>2</v>
      </c>
      <c r="J6" s="18">
        <f t="shared" ref="J6:J16" si="6">+$G$5/E6</f>
        <v>0.9233821682712432</v>
      </c>
      <c r="K6" s="10">
        <f>(+J6-VLOOKUP($A6,[1]Sheet1!$A$3:$O$80,6,FALSE))*0.1</f>
        <v>-1.6617831728756749E-3</v>
      </c>
    </row>
    <row r="7" spans="1:12" x14ac:dyDescent="0.2">
      <c r="A7" s="4">
        <v>185</v>
      </c>
      <c r="B7" t="str">
        <f>VLOOKUP($A7,[1]Sheet1!$A$3:$D$80,2,FALSE)</f>
        <v>Ben</v>
      </c>
      <c r="C7" t="str">
        <f>VLOOKUP($A7,[1]Sheet1!$A$3:$D$80,3,FALSE)</f>
        <v>H Hillle</v>
      </c>
      <c r="D7" s="53">
        <v>0.12167824074074074</v>
      </c>
      <c r="E7" s="54">
        <f t="shared" si="4"/>
        <v>40.216666666666669</v>
      </c>
      <c r="F7" s="9">
        <v>0.91</v>
      </c>
      <c r="G7" s="54">
        <f t="shared" si="5"/>
        <v>36.597166666666666</v>
      </c>
      <c r="H7" s="56">
        <f t="shared" si="1"/>
        <v>8</v>
      </c>
      <c r="I7" s="56">
        <f t="shared" si="2"/>
        <v>3</v>
      </c>
      <c r="J7" s="18">
        <f t="shared" si="6"/>
        <v>0.91419809365934512</v>
      </c>
      <c r="K7" s="10">
        <f>(+J7-VLOOKUP($A7,[1]Sheet1!$A$3:$O$80,6,FALSE))*0.1</f>
        <v>-5.8019063406549169E-4</v>
      </c>
    </row>
    <row r="8" spans="1:12" x14ac:dyDescent="0.2">
      <c r="A8" s="4">
        <v>322</v>
      </c>
      <c r="B8" t="str">
        <f>VLOOKUP($A8,[1]Sheet1!$A$3:$D$80,2,FALSE)</f>
        <v>Victoria</v>
      </c>
      <c r="C8" t="str">
        <f>VLOOKUP($A8,[1]Sheet1!$A$3:$D$80,3,FALSE)</f>
        <v>P Stokell</v>
      </c>
      <c r="D8" s="53">
        <v>0.121875</v>
      </c>
      <c r="E8" s="54">
        <f t="shared" si="4"/>
        <v>40.499999999999993</v>
      </c>
      <c r="F8" s="9">
        <v>0.88</v>
      </c>
      <c r="G8" s="54">
        <f t="shared" si="5"/>
        <v>35.639999999999993</v>
      </c>
      <c r="H8" s="56">
        <f t="shared" si="1"/>
        <v>2</v>
      </c>
      <c r="I8" s="56">
        <f t="shared" si="2"/>
        <v>6</v>
      </c>
      <c r="J8" s="18">
        <f t="shared" si="6"/>
        <v>0.90780246913580254</v>
      </c>
      <c r="K8" s="10">
        <f>(+J8-VLOOKUP($A8,[1]Sheet1!$A$3:$O$80,6,FALSE))*0.1</f>
        <v>2.7802469135802532E-3</v>
      </c>
    </row>
    <row r="9" spans="1:12" x14ac:dyDescent="0.2">
      <c r="A9" s="4">
        <v>256</v>
      </c>
      <c r="B9" t="str">
        <f>VLOOKUP($A9,[1]Sheet1!$A$3:$D$80,2,FALSE)</f>
        <v>Front Runner</v>
      </c>
      <c r="C9" t="str">
        <f>VLOOKUP($A9,[1]Sheet1!$A$3:$D$80,3,FALSE)</f>
        <v>D Le Page</v>
      </c>
      <c r="D9" s="53">
        <v>0.12179398148148148</v>
      </c>
      <c r="E9" s="54">
        <f t="shared" si="4"/>
        <v>40.383333333333326</v>
      </c>
      <c r="F9" s="9">
        <v>0.9</v>
      </c>
      <c r="G9" s="54">
        <f t="shared" si="5"/>
        <v>36.344999999999992</v>
      </c>
      <c r="H9" s="56">
        <f t="shared" si="1"/>
        <v>6</v>
      </c>
      <c r="I9" s="56">
        <f t="shared" si="2"/>
        <v>4</v>
      </c>
      <c r="J9" s="18">
        <f t="shared" si="6"/>
        <v>0.91042509286009088</v>
      </c>
      <c r="K9" s="10">
        <f>(+J9-VLOOKUP($A9,[1]Sheet1!$A$3:$O$80,6,FALSE))*0.1</f>
        <v>-9.5749071399091616E-4</v>
      </c>
    </row>
    <row r="10" spans="1:12" x14ac:dyDescent="0.2">
      <c r="A10" s="4">
        <v>85</v>
      </c>
      <c r="B10" t="str">
        <f>VLOOKUP($A10,[1]Sheet1!$A$3:$D$80,2,FALSE)</f>
        <v>Gamble</v>
      </c>
      <c r="C10" t="str">
        <f>VLOOKUP($A10,[1]Sheet1!$A$3:$D$80,3,FALSE)</f>
        <v>R Wenham</v>
      </c>
      <c r="D10" s="53">
        <v>0.12185185185185186</v>
      </c>
      <c r="E10" s="54">
        <f t="shared" si="4"/>
        <v>40.466666666666683</v>
      </c>
      <c r="F10" s="9">
        <v>0.88</v>
      </c>
      <c r="G10" s="54">
        <f t="shared" si="5"/>
        <v>35.610666666666681</v>
      </c>
      <c r="H10" s="56">
        <f t="shared" si="1"/>
        <v>1</v>
      </c>
      <c r="I10" s="56">
        <f t="shared" si="2"/>
        <v>5</v>
      </c>
      <c r="J10" s="18">
        <f t="shared" si="6"/>
        <v>0.9085502471169683</v>
      </c>
      <c r="K10" s="10">
        <f>(+J10-VLOOKUP($A10,[1]Sheet1!$A$3:$O$80,6,FALSE))*0.1</f>
        <v>1.8550247116968289E-3</v>
      </c>
    </row>
    <row r="11" spans="1:12" x14ac:dyDescent="0.2">
      <c r="A11" s="4">
        <v>254</v>
      </c>
      <c r="B11" t="str">
        <f>VLOOKUP($A11,[1]Sheet1!$A$3:$D$80,2,FALSE)</f>
        <v>Wave Dancer</v>
      </c>
      <c r="C11" t="str">
        <f>VLOOKUP($A11,[1]Sheet1!$A$3:$D$80,3,FALSE)</f>
        <v>R Ineson</v>
      </c>
      <c r="D11" s="53">
        <v>0.12199074074074073</v>
      </c>
      <c r="E11" s="54">
        <f t="shared" si="4"/>
        <v>40.666666666666657</v>
      </c>
      <c r="F11" s="9">
        <v>0.91</v>
      </c>
      <c r="G11" s="54">
        <f t="shared" si="5"/>
        <v>37.006666666666661</v>
      </c>
      <c r="H11" s="56">
        <f t="shared" si="1"/>
        <v>11</v>
      </c>
      <c r="I11" s="56">
        <f t="shared" si="2"/>
        <v>7</v>
      </c>
      <c r="J11" s="18">
        <f t="shared" si="6"/>
        <v>0.90408196721311496</v>
      </c>
      <c r="K11" s="10">
        <f>(+J11-VLOOKUP($A11,[1]Sheet1!$A$3:$O$80,6,FALSE))*0.1</f>
        <v>-1.5918032786885084E-3</v>
      </c>
    </row>
    <row r="12" spans="1:12" x14ac:dyDescent="0.2">
      <c r="A12" s="4">
        <v>107</v>
      </c>
      <c r="B12" t="str">
        <f>VLOOKUP($A12,[1]Sheet1!$A$3:$D$80,2,FALSE)</f>
        <v>By Golly</v>
      </c>
      <c r="C12" t="str">
        <f>VLOOKUP($A12,[1]Sheet1!$A$3:$D$80,3,FALSE)</f>
        <v>G Bird</v>
      </c>
      <c r="D12" s="53">
        <v>0.12230324074074074</v>
      </c>
      <c r="E12" s="54">
        <f t="shared" si="4"/>
        <v>41.116666666666667</v>
      </c>
      <c r="F12" s="9">
        <v>0.87</v>
      </c>
      <c r="G12" s="54">
        <f t="shared" si="5"/>
        <v>35.771500000000003</v>
      </c>
      <c r="H12" s="56">
        <f t="shared" si="1"/>
        <v>4</v>
      </c>
      <c r="I12" s="56">
        <f t="shared" si="2"/>
        <v>8</v>
      </c>
      <c r="J12" s="18">
        <f t="shared" si="6"/>
        <v>0.89418727199027148</v>
      </c>
      <c r="K12" s="10">
        <f>(+J12-VLOOKUP($A12,[1]Sheet1!$A$3:$O$80,6,FALSE))*0.1</f>
        <v>1.4187271990271479E-3</v>
      </c>
    </row>
    <row r="13" spans="1:12" x14ac:dyDescent="0.2">
      <c r="A13" s="4">
        <v>252</v>
      </c>
      <c r="B13" t="str">
        <f>VLOOKUP($A13,[1]Sheet1!$A$3:$D$80,2,FALSE)</f>
        <v>Twilight</v>
      </c>
      <c r="C13" t="str">
        <f>VLOOKUP($A13,[1]Sheet1!$A$3:$D$80,3,FALSE)</f>
        <v>T Kite</v>
      </c>
      <c r="D13" s="53">
        <v>0.12237268518518518</v>
      </c>
      <c r="E13" s="54">
        <f t="shared" si="4"/>
        <v>41.216666666666661</v>
      </c>
      <c r="F13" s="9">
        <v>0.88</v>
      </c>
      <c r="G13" s="54">
        <f t="shared" si="5"/>
        <v>36.270666666666664</v>
      </c>
      <c r="H13" s="56">
        <f t="shared" si="1"/>
        <v>5</v>
      </c>
      <c r="I13" s="56">
        <f t="shared" si="2"/>
        <v>9</v>
      </c>
      <c r="J13" s="18">
        <f t="shared" si="6"/>
        <v>0.8920177921552771</v>
      </c>
      <c r="K13" s="10">
        <f>(+J13-VLOOKUP($A13,[1]Sheet1!$A$3:$O$80,6,FALSE))*0.1</f>
        <v>1.2017792155277097E-3</v>
      </c>
    </row>
    <row r="14" spans="1:12" x14ac:dyDescent="0.2">
      <c r="A14" s="4">
        <v>317</v>
      </c>
      <c r="B14" t="str">
        <f>VLOOKUP($A14,[1]Sheet1!$A$3:$D$80,2,FALSE)</f>
        <v>Cairnbrae Flyer</v>
      </c>
      <c r="C14" t="str">
        <f>VLOOKUP($A14,[1]Sheet1!$A$3:$D$80,3,FALSE)</f>
        <v>M Hay</v>
      </c>
      <c r="D14" s="53">
        <v>0.12239583333333333</v>
      </c>
      <c r="E14" s="54">
        <f t="shared" si="4"/>
        <v>41.249999999999993</v>
      </c>
      <c r="F14" s="9">
        <v>0.9</v>
      </c>
      <c r="G14" s="54">
        <f t="shared" si="5"/>
        <v>37.124999999999993</v>
      </c>
      <c r="H14" s="56">
        <f t="shared" si="1"/>
        <v>13</v>
      </c>
      <c r="I14" s="56">
        <f t="shared" si="2"/>
        <v>10</v>
      </c>
      <c r="J14" s="18">
        <f t="shared" si="6"/>
        <v>0.89129696969696981</v>
      </c>
      <c r="K14" s="10">
        <f>(+J14-VLOOKUP($A14,[1]Sheet1!$A$3:$O$80,6,FALSE))*0.1</f>
        <v>-8.7030303030302127E-4</v>
      </c>
    </row>
    <row r="15" spans="1:12" x14ac:dyDescent="0.2">
      <c r="A15" s="4">
        <v>521</v>
      </c>
      <c r="B15" t="str">
        <f>VLOOKUP($A15,[1]Sheet1!$A$3:$D$80,2,FALSE)</f>
        <v>Mistress Overdone</v>
      </c>
      <c r="C15" t="str">
        <f>VLOOKUP($A15,[1]Sheet1!$A$3:$D$80,3,FALSE)</f>
        <v>R Mackay</v>
      </c>
      <c r="D15" s="53">
        <v>0.12255787037037037</v>
      </c>
      <c r="E15" s="54">
        <f t="shared" si="4"/>
        <v>41.483333333333334</v>
      </c>
      <c r="F15" s="9">
        <v>0.88</v>
      </c>
      <c r="G15" s="54">
        <f t="shared" si="5"/>
        <v>36.505333333333333</v>
      </c>
      <c r="H15" s="56">
        <f t="shared" si="1"/>
        <v>7</v>
      </c>
      <c r="I15" s="56">
        <f t="shared" si="2"/>
        <v>11</v>
      </c>
      <c r="J15" s="18">
        <f t="shared" si="6"/>
        <v>0.88628364805142623</v>
      </c>
      <c r="K15" s="10">
        <f>(+J15-VLOOKUP($A15,[1]Sheet1!$A$3:$O$80,6,FALSE))*0.1</f>
        <v>-3.7163519485737821E-4</v>
      </c>
    </row>
    <row r="16" spans="1:12" x14ac:dyDescent="0.2">
      <c r="A16" s="4">
        <v>29</v>
      </c>
      <c r="B16" t="str">
        <f>VLOOKUP($A16,[1]Sheet1!$A$3:$D$80,2,FALSE)</f>
        <v>Wild Child</v>
      </c>
      <c r="C16" t="str">
        <f>VLOOKUP($A16,[1]Sheet1!$A$3:$D$80,3,FALSE)</f>
        <v>T Bird</v>
      </c>
      <c r="D16" s="53">
        <v>0.12320601851851852</v>
      </c>
      <c r="E16" s="54">
        <f t="shared" si="4"/>
        <v>42.416666666666671</v>
      </c>
      <c r="F16" s="9">
        <v>0.87</v>
      </c>
      <c r="G16" s="54">
        <f t="shared" si="5"/>
        <v>36.902500000000003</v>
      </c>
      <c r="H16" s="56">
        <f t="shared" si="1"/>
        <v>10</v>
      </c>
      <c r="I16" s="56">
        <f t="shared" si="2"/>
        <v>12</v>
      </c>
      <c r="J16" s="18">
        <f t="shared" si="6"/>
        <v>0.86678192534381127</v>
      </c>
      <c r="K16" s="10">
        <f>(+J16-VLOOKUP($A16,[1]Sheet1!$A$3:$O$80,6,FALSE))*0.1</f>
        <v>-1.3218074656188739E-3</v>
      </c>
    </row>
    <row r="17" spans="1:11" x14ac:dyDescent="0.2">
      <c r="A17" s="4">
        <v>318</v>
      </c>
      <c r="B17" t="str">
        <f>VLOOKUP($A17,[1]Sheet1!$A$3:$D$80,2,FALSE)</f>
        <v>Saunter</v>
      </c>
      <c r="C17" t="str">
        <f>VLOOKUP($A17,[1]Sheet1!$A$3:$D$80,3,FALSE)</f>
        <v>T Park</v>
      </c>
      <c r="D17" s="53">
        <v>0.12327546296296295</v>
      </c>
      <c r="E17" s="54">
        <f t="shared" si="4"/>
        <v>42.516666666666644</v>
      </c>
      <c r="F17" s="9">
        <v>0.89</v>
      </c>
      <c r="G17" s="54">
        <f t="shared" ref="G17" si="7">+F17*E17</f>
        <v>37.839833333333317</v>
      </c>
      <c r="H17" s="56">
        <f t="shared" ref="H17" si="8">RANK(G17,$G$5:$G$23,1)</f>
        <v>16</v>
      </c>
      <c r="I17" s="56">
        <f t="shared" ref="I17" si="9">RANK(E17,$E$5:$E$23,1)</f>
        <v>13</v>
      </c>
      <c r="J17" s="18">
        <f t="shared" ref="J17" si="10">+$G$5/E17</f>
        <v>0.86474323794590402</v>
      </c>
      <c r="K17" s="10">
        <f>(+J17-VLOOKUP($A17,[1]Sheet1!$A$3:$O$80,6,FALSE))*0.1</f>
        <v>-3.5256762054096005E-3</v>
      </c>
    </row>
    <row r="18" spans="1:11" x14ac:dyDescent="0.2">
      <c r="A18" s="4">
        <v>141</v>
      </c>
      <c r="B18" t="str">
        <f>VLOOKUP($A18,[1]Sheet1!$A$3:$D$80,2,FALSE)</f>
        <v>Ripple</v>
      </c>
      <c r="C18" t="str">
        <f>VLOOKUP($A18,[1]Sheet1!$A$3:$D$80,3,FALSE)</f>
        <v>D McKellar</v>
      </c>
      <c r="D18" s="53">
        <v>0.12357638888888889</v>
      </c>
      <c r="E18" s="54">
        <f t="shared" ref="E18:E20" si="11">(+D18-$D$2)*24*60</f>
        <v>42.95</v>
      </c>
      <c r="F18" s="9">
        <v>0.83</v>
      </c>
      <c r="G18" s="54">
        <f t="shared" ref="G18:G20" si="12">+F18*E18</f>
        <v>35.648499999999999</v>
      </c>
      <c r="H18" s="56">
        <f t="shared" ref="H18:H20" si="13">RANK(G18,$G$5:$G$23,1)</f>
        <v>3</v>
      </c>
      <c r="I18" s="56">
        <f t="shared" ref="I18:I20" si="14">RANK(E18,$E$5:$E$23,1)</f>
        <v>14</v>
      </c>
      <c r="J18" s="18">
        <f t="shared" ref="J18:J21" si="15">+$G$5/E18</f>
        <v>0.8560186263096623</v>
      </c>
      <c r="K18" s="10">
        <f>(+J18-VLOOKUP($A18,[1]Sheet1!$A$3:$O$80,6,FALSE))*0.1</f>
        <v>3.6018626309662349E-3</v>
      </c>
    </row>
    <row r="19" spans="1:11" x14ac:dyDescent="0.2">
      <c r="A19" s="4">
        <v>307</v>
      </c>
      <c r="B19" t="str">
        <f>VLOOKUP($A19,[1]Sheet1!$A$3:$D$80,2,FALSE)</f>
        <v>Zephere</v>
      </c>
      <c r="C19" t="str">
        <f>VLOOKUP($A19,[1]Sheet1!$A$3:$D$80,3,FALSE)</f>
        <v>K Bridges</v>
      </c>
      <c r="D19" s="53">
        <v>0.12493055555555554</v>
      </c>
      <c r="E19" s="54">
        <f t="shared" si="11"/>
        <v>44.899999999999984</v>
      </c>
      <c r="F19" s="9">
        <v>0.84</v>
      </c>
      <c r="G19" s="54">
        <f t="shared" si="12"/>
        <v>37.715999999999987</v>
      </c>
      <c r="H19" s="56">
        <f t="shared" si="13"/>
        <v>15</v>
      </c>
      <c r="I19" s="56">
        <f t="shared" si="14"/>
        <v>15</v>
      </c>
      <c r="J19" s="18">
        <f t="shared" si="15"/>
        <v>0.81884187082405369</v>
      </c>
      <c r="K19" s="10">
        <f>(+J19-VLOOKUP($A19,[1]Sheet1!$A$3:$O$80,6,FALSE))*0.1</f>
        <v>-4.1158129175946304E-3</v>
      </c>
    </row>
    <row r="20" spans="1:11" x14ac:dyDescent="0.2">
      <c r="A20" s="4">
        <v>147</v>
      </c>
      <c r="B20" t="str">
        <f>VLOOKUP($A20,[1]Sheet1!$A$3:$D$80,2,FALSE)</f>
        <v>Zero</v>
      </c>
      <c r="C20" t="str">
        <f>VLOOKUP($A20,[1]Sheet1!$A$3:$D$80,3,FALSE)</f>
        <v>A Aitken</v>
      </c>
      <c r="D20" s="53">
        <v>0.12552083333333333</v>
      </c>
      <c r="E20" s="54">
        <f t="shared" si="11"/>
        <v>45.75</v>
      </c>
      <c r="F20" s="9">
        <v>0.82</v>
      </c>
      <c r="G20" s="54">
        <f t="shared" si="12"/>
        <v>37.515000000000001</v>
      </c>
      <c r="H20" s="56">
        <f t="shared" si="13"/>
        <v>14</v>
      </c>
      <c r="I20" s="56">
        <f t="shared" si="14"/>
        <v>16</v>
      </c>
      <c r="J20" s="18">
        <f t="shared" si="15"/>
        <v>0.80362841530054641</v>
      </c>
      <c r="K20" s="10">
        <f>(+J20-VLOOKUP($A20,[1]Sheet1!$A$3:$O$80,6,FALSE))*0.1</f>
        <v>-3.6371584699453566E-3</v>
      </c>
    </row>
    <row r="21" spans="1:11" x14ac:dyDescent="0.2">
      <c r="A21" s="4">
        <v>75</v>
      </c>
      <c r="B21" t="str">
        <f>VLOOKUP($A21,[1]Sheet1!$A$3:$D$80,2,FALSE)</f>
        <v>Cracklin Rosie</v>
      </c>
      <c r="C21" t="str">
        <f>VLOOKUP($A21,[1]Sheet1!$A$3:$D$80,3,FALSE)</f>
        <v>C Bridges</v>
      </c>
      <c r="D21" s="53" t="s">
        <v>34</v>
      </c>
      <c r="E21" s="53" t="s">
        <v>34</v>
      </c>
      <c r="F21" s="9">
        <v>0.89</v>
      </c>
      <c r="G21" s="53" t="s">
        <v>34</v>
      </c>
      <c r="H21" s="53" t="s">
        <v>34</v>
      </c>
      <c r="I21" s="53" t="s">
        <v>34</v>
      </c>
      <c r="J21" s="18" t="e">
        <f t="shared" si="15"/>
        <v>#VALUE!</v>
      </c>
      <c r="K21" s="10" t="e">
        <f>(+J21-VLOOKUP($A21,[1]Sheet1!$A$3:$O$80,6,FALSE))*0.1</f>
        <v>#VALUE!</v>
      </c>
    </row>
    <row r="22" spans="1:11" x14ac:dyDescent="0.2">
      <c r="D22" s="57"/>
      <c r="E22" s="57"/>
      <c r="F22" s="9"/>
      <c r="G22" s="57"/>
      <c r="H22" s="57"/>
      <c r="I22" s="57"/>
      <c r="J22" s="18"/>
    </row>
    <row r="23" spans="1:11" x14ac:dyDescent="0.2">
      <c r="F23" s="9"/>
    </row>
    <row r="24" spans="1:11" x14ac:dyDescent="0.2">
      <c r="F24" s="9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E1" sqref="E1"/>
    </sheetView>
  </sheetViews>
  <sheetFormatPr defaultRowHeight="12.75" x14ac:dyDescent="0.2"/>
  <cols>
    <col min="1" max="1" width="9.140625" style="4"/>
    <col min="2" max="2" width="16.5703125" bestFit="1" customWidth="1"/>
    <col min="3" max="3" width="11.140625" bestFit="1" customWidth="1"/>
    <col min="4" max="4" width="11.42578125" style="4" bestFit="1" customWidth="1"/>
    <col min="5" max="5" width="9.140625" style="4"/>
    <col min="6" max="6" width="9.5703125" style="4" customWidth="1"/>
    <col min="7" max="7" width="9.85546875" style="4" bestFit="1" customWidth="1"/>
    <col min="8" max="8" width="6.140625" style="66" bestFit="1" customWidth="1"/>
    <col min="9" max="9" width="7.42578125" style="4" bestFit="1" customWidth="1"/>
    <col min="10" max="10" width="9.5703125" style="17" hidden="1" customWidth="1"/>
    <col min="11" max="11" width="11.140625" style="10" hidden="1" customWidth="1"/>
  </cols>
  <sheetData>
    <row r="1" spans="1:13" ht="18" x14ac:dyDescent="0.25">
      <c r="A1" s="1" t="s">
        <v>16</v>
      </c>
      <c r="D1" s="53"/>
      <c r="E1" s="54"/>
      <c r="F1" s="55"/>
      <c r="G1" s="54"/>
      <c r="H1" s="56"/>
      <c r="I1" s="56"/>
      <c r="J1" s="18"/>
    </row>
    <row r="2" spans="1:13" x14ac:dyDescent="0.2">
      <c r="D2" s="57">
        <v>0.45833333333333331</v>
      </c>
      <c r="E2" s="54"/>
      <c r="F2" s="55"/>
      <c r="G2" s="54"/>
      <c r="H2" s="56"/>
      <c r="I2" s="56"/>
      <c r="J2" s="18"/>
    </row>
    <row r="3" spans="1:13" ht="25.5" x14ac:dyDescent="0.2">
      <c r="A3" s="22" t="s">
        <v>0</v>
      </c>
      <c r="B3" s="5" t="s">
        <v>1</v>
      </c>
      <c r="C3" s="5" t="s">
        <v>2</v>
      </c>
      <c r="D3" s="58" t="s">
        <v>3</v>
      </c>
      <c r="E3" s="59" t="s">
        <v>4</v>
      </c>
      <c r="F3" s="60" t="s">
        <v>5</v>
      </c>
      <c r="G3" s="59" t="s">
        <v>11</v>
      </c>
      <c r="H3" s="61" t="s">
        <v>8</v>
      </c>
      <c r="I3" s="61" t="s">
        <v>9</v>
      </c>
      <c r="J3" s="20" t="s">
        <v>6</v>
      </c>
      <c r="K3" s="11" t="s">
        <v>7</v>
      </c>
    </row>
    <row r="4" spans="1:13" x14ac:dyDescent="0.2">
      <c r="D4" s="53"/>
      <c r="E4" s="54"/>
      <c r="F4" s="55"/>
      <c r="G4" s="54"/>
      <c r="H4" s="56"/>
      <c r="I4" s="56"/>
      <c r="J4" s="18"/>
      <c r="M4" s="14"/>
    </row>
    <row r="5" spans="1:13" x14ac:dyDescent="0.2">
      <c r="A5" s="4">
        <v>331</v>
      </c>
      <c r="B5" t="str">
        <f>VLOOKUP($A5,[1]Sheet1!$A$3:$D$80,2,FALSE)</f>
        <v>Bil</v>
      </c>
      <c r="C5" t="str">
        <f>VLOOKUP($A5,[1]Sheet1!$A$3:$D$80,3,FALSE)</f>
        <v>D Smith</v>
      </c>
      <c r="D5" s="53">
        <v>0.48636574074074074</v>
      </c>
      <c r="E5" s="54">
        <f t="shared" ref="E5" si="0">(+D5-$D$2)*24*60</f>
        <v>40.366666666666688</v>
      </c>
      <c r="F5" s="9">
        <v>0.93</v>
      </c>
      <c r="G5" s="54">
        <f>+F5*E5</f>
        <v>37.541000000000025</v>
      </c>
      <c r="H5" s="56">
        <f t="shared" ref="H5:H19" si="1">RANK(G5,$G$5:$G$25,1)</f>
        <v>5</v>
      </c>
      <c r="I5" s="56">
        <f t="shared" ref="I5:I19" si="2">RANK(E5,$E$5:$E$25,1)</f>
        <v>1</v>
      </c>
      <c r="J5" s="18">
        <f t="shared" ref="J5" si="3">+$G$5/E5</f>
        <v>0.93000000000000016</v>
      </c>
      <c r="K5" s="10">
        <f>(+J5-VLOOKUP($A5,[1]Sheet1!$A$3:$O$80,6,FALSE))*0.1</f>
        <v>-9.9999999999997877E-4</v>
      </c>
    </row>
    <row r="6" spans="1:13" x14ac:dyDescent="0.2">
      <c r="A6" s="4">
        <v>85</v>
      </c>
      <c r="B6" t="str">
        <f>VLOOKUP($A6,[1]Sheet1!$A$3:$D$80,2,FALSE)</f>
        <v>Gamble</v>
      </c>
      <c r="C6" t="str">
        <f>VLOOKUP($A6,[1]Sheet1!$A$3:$D$80,3,FALSE)</f>
        <v>R Wenham</v>
      </c>
      <c r="D6" s="53">
        <v>0.48672453703703705</v>
      </c>
      <c r="E6" s="54">
        <f t="shared" ref="E6:E13" si="4">(+D6-$D$2)*24*60</f>
        <v>40.883333333333383</v>
      </c>
      <c r="F6" s="9">
        <v>0.88</v>
      </c>
      <c r="G6" s="54">
        <f t="shared" ref="G6:G13" si="5">+F6*E6</f>
        <v>35.977333333333377</v>
      </c>
      <c r="H6" s="56">
        <f t="shared" si="1"/>
        <v>1</v>
      </c>
      <c r="I6" s="56">
        <f t="shared" si="2"/>
        <v>2</v>
      </c>
      <c r="J6" s="18">
        <f t="shared" ref="J6:J13" si="6">+$G$5/E6</f>
        <v>0.91824704443538474</v>
      </c>
      <c r="K6" s="10">
        <f>(+J6-VLOOKUP($A6,[1]Sheet1!$A$3:$O$80,6,FALSE))*0.1</f>
        <v>2.8247044435384728E-3</v>
      </c>
    </row>
    <row r="7" spans="1:13" x14ac:dyDescent="0.2">
      <c r="A7" s="4">
        <v>254</v>
      </c>
      <c r="B7" t="str">
        <f>VLOOKUP($A7,[1]Sheet1!$A$3:$D$80,2,FALSE)</f>
        <v>Wave Dancer</v>
      </c>
      <c r="C7" t="str">
        <f>VLOOKUP($A7,[1]Sheet1!$A$3:$D$80,3,FALSE)</f>
        <v>R Ineson</v>
      </c>
      <c r="D7" s="53">
        <v>0.48730324074074072</v>
      </c>
      <c r="E7" s="54">
        <f t="shared" si="4"/>
        <v>41.716666666666661</v>
      </c>
      <c r="F7" s="9">
        <v>0.91</v>
      </c>
      <c r="G7" s="54">
        <f t="shared" si="5"/>
        <v>37.962166666666661</v>
      </c>
      <c r="H7" s="56">
        <f t="shared" si="1"/>
        <v>8</v>
      </c>
      <c r="I7" s="56">
        <f t="shared" si="2"/>
        <v>3</v>
      </c>
      <c r="J7" s="18">
        <f t="shared" si="6"/>
        <v>0.89990411506192636</v>
      </c>
      <c r="K7" s="10">
        <f>(+J7-VLOOKUP($A7,[1]Sheet1!$A$3:$O$80,6,FALSE))*0.1</f>
        <v>-2.0095884938073683E-3</v>
      </c>
    </row>
    <row r="8" spans="1:13" x14ac:dyDescent="0.2">
      <c r="A8" s="4">
        <v>317</v>
      </c>
      <c r="B8" t="str">
        <f>VLOOKUP($A8,[1]Sheet1!$A$3:$D$80,2,FALSE)</f>
        <v>Cairnbrae Flyer</v>
      </c>
      <c r="C8" t="str">
        <f>VLOOKUP($A8,[1]Sheet1!$A$3:$D$80,3,FALSE)</f>
        <v>M Hay</v>
      </c>
      <c r="D8" s="53">
        <v>0.48738425925925927</v>
      </c>
      <c r="E8" s="54">
        <f t="shared" si="4"/>
        <v>41.833333333333371</v>
      </c>
      <c r="F8" s="9">
        <v>0.9</v>
      </c>
      <c r="G8" s="54">
        <f t="shared" si="5"/>
        <v>37.650000000000034</v>
      </c>
      <c r="H8" s="56">
        <f t="shared" si="1"/>
        <v>6</v>
      </c>
      <c r="I8" s="56">
        <f t="shared" si="2"/>
        <v>4</v>
      </c>
      <c r="J8" s="18">
        <f t="shared" si="6"/>
        <v>0.89739442231075672</v>
      </c>
      <c r="K8" s="10">
        <f>(+J8-VLOOKUP($A8,[1]Sheet1!$A$3:$O$80,6,FALSE))*0.1</f>
        <v>-2.6055776892432994E-4</v>
      </c>
    </row>
    <row r="9" spans="1:13" x14ac:dyDescent="0.2">
      <c r="A9" s="4">
        <v>252</v>
      </c>
      <c r="B9" t="str">
        <f>VLOOKUP($A9,[1]Sheet1!$A$3:$D$80,2,FALSE)</f>
        <v>Twilight</v>
      </c>
      <c r="C9" t="str">
        <f>VLOOKUP($A9,[1]Sheet1!$A$3:$D$80,3,FALSE)</f>
        <v>T Kite</v>
      </c>
      <c r="D9" s="53">
        <v>0.48743055555555559</v>
      </c>
      <c r="E9" s="54">
        <f t="shared" si="4"/>
        <v>41.900000000000077</v>
      </c>
      <c r="F9" s="9">
        <v>0.88</v>
      </c>
      <c r="G9" s="54">
        <f t="shared" si="5"/>
        <v>36.872000000000071</v>
      </c>
      <c r="H9" s="56">
        <f t="shared" si="1"/>
        <v>2</v>
      </c>
      <c r="I9" s="56">
        <f t="shared" si="2"/>
        <v>5</v>
      </c>
      <c r="J9" s="18">
        <f t="shared" si="6"/>
        <v>0.89596658711217081</v>
      </c>
      <c r="K9" s="10">
        <f>(+J9-VLOOKUP($A9,[1]Sheet1!$A$3:$O$80,6,FALSE))*0.1</f>
        <v>1.5966587112170806E-3</v>
      </c>
    </row>
    <row r="10" spans="1:13" x14ac:dyDescent="0.2">
      <c r="A10" s="4">
        <v>322</v>
      </c>
      <c r="B10" t="str">
        <f>VLOOKUP($A10,[1]Sheet1!$A$3:$D$80,2,FALSE)</f>
        <v>Victoria</v>
      </c>
      <c r="C10" t="str">
        <f>VLOOKUP($A10,[1]Sheet1!$A$3:$D$80,3,FALSE)</f>
        <v>P Stokell</v>
      </c>
      <c r="D10" s="53">
        <v>0.48749999999999999</v>
      </c>
      <c r="E10" s="54">
        <f t="shared" si="4"/>
        <v>42.000000000000014</v>
      </c>
      <c r="F10" s="9">
        <v>0.88</v>
      </c>
      <c r="G10" s="54">
        <f t="shared" si="5"/>
        <v>36.960000000000015</v>
      </c>
      <c r="H10" s="56">
        <f t="shared" si="1"/>
        <v>3</v>
      </c>
      <c r="I10" s="56">
        <f t="shared" si="2"/>
        <v>6</v>
      </c>
      <c r="J10" s="18">
        <f t="shared" si="6"/>
        <v>0.89383333333333359</v>
      </c>
      <c r="K10" s="10">
        <f>(+J10-VLOOKUP($A10,[1]Sheet1!$A$3:$O$80,6,FALSE))*0.1</f>
        <v>1.3833333333333588E-3</v>
      </c>
    </row>
    <row r="11" spans="1:13" x14ac:dyDescent="0.2">
      <c r="A11" s="4">
        <v>185</v>
      </c>
      <c r="B11" t="str">
        <f>VLOOKUP($A11,[1]Sheet1!$A$3:$D$80,2,FALSE)</f>
        <v>Ben</v>
      </c>
      <c r="C11" t="str">
        <f>VLOOKUP($A11,[1]Sheet1!$A$3:$D$80,3,FALSE)</f>
        <v>H Hillle</v>
      </c>
      <c r="D11" s="53">
        <v>0.48780092592592594</v>
      </c>
      <c r="E11" s="54">
        <f t="shared" si="4"/>
        <v>42.433333333333387</v>
      </c>
      <c r="F11" s="9">
        <v>0.91</v>
      </c>
      <c r="G11" s="54">
        <f t="shared" si="5"/>
        <v>38.614333333333384</v>
      </c>
      <c r="H11" s="56">
        <f t="shared" si="1"/>
        <v>11</v>
      </c>
      <c r="I11" s="56">
        <f t="shared" si="2"/>
        <v>7</v>
      </c>
      <c r="J11" s="18">
        <f t="shared" si="6"/>
        <v>0.8847054202670851</v>
      </c>
      <c r="K11" s="10">
        <f>(+J11-VLOOKUP($A11,[1]Sheet1!$A$3:$O$80,6,FALSE))*0.1</f>
        <v>-3.5294579732914944E-3</v>
      </c>
    </row>
    <row r="12" spans="1:13" x14ac:dyDescent="0.2">
      <c r="A12" s="4">
        <v>107</v>
      </c>
      <c r="B12" t="str">
        <f>VLOOKUP($A12,[1]Sheet1!$A$3:$D$80,2,FALSE)</f>
        <v>By Golly</v>
      </c>
      <c r="C12" t="str">
        <f>VLOOKUP($A12,[1]Sheet1!$A$3:$D$80,3,FALSE)</f>
        <v>G Bird</v>
      </c>
      <c r="D12" s="53">
        <v>0.48807870370370371</v>
      </c>
      <c r="E12" s="54">
        <f t="shared" si="4"/>
        <v>42.833333333333371</v>
      </c>
      <c r="F12" s="9">
        <v>0.87</v>
      </c>
      <c r="G12" s="54">
        <f t="shared" si="5"/>
        <v>37.265000000000036</v>
      </c>
      <c r="H12" s="56">
        <f t="shared" si="1"/>
        <v>4</v>
      </c>
      <c r="I12" s="56">
        <f t="shared" si="2"/>
        <v>8</v>
      </c>
      <c r="J12" s="18">
        <f t="shared" si="6"/>
        <v>0.87644357976653675</v>
      </c>
      <c r="K12" s="10">
        <f>(+J12-VLOOKUP($A12,[1]Sheet1!$A$3:$O$80,6,FALSE))*0.1</f>
        <v>-3.5564202334632534E-4</v>
      </c>
    </row>
    <row r="13" spans="1:13" x14ac:dyDescent="0.2">
      <c r="A13" s="4">
        <v>256</v>
      </c>
      <c r="B13" t="str">
        <f>VLOOKUP($A13,[1]Sheet1!$A$3:$D$80,2,FALSE)</f>
        <v>Front Runner</v>
      </c>
      <c r="C13" t="str">
        <f>VLOOKUP($A13,[1]Sheet1!$A$3:$D$80,3,FALSE)</f>
        <v>D Le Page</v>
      </c>
      <c r="D13" s="53">
        <v>0.48810185185185184</v>
      </c>
      <c r="E13" s="54">
        <f t="shared" si="4"/>
        <v>42.866666666666681</v>
      </c>
      <c r="F13" s="9">
        <v>0.9</v>
      </c>
      <c r="G13" s="54">
        <f t="shared" si="5"/>
        <v>38.580000000000013</v>
      </c>
      <c r="H13" s="56">
        <f t="shared" si="1"/>
        <v>10</v>
      </c>
      <c r="I13" s="56">
        <f t="shared" si="2"/>
        <v>9</v>
      </c>
      <c r="J13" s="18">
        <f t="shared" si="6"/>
        <v>0.87576205287713871</v>
      </c>
      <c r="K13" s="10">
        <f>(+J13-VLOOKUP($A13,[1]Sheet1!$A$3:$O$80,6,FALSE))*0.1</f>
        <v>-4.4237947122861337E-3</v>
      </c>
    </row>
    <row r="14" spans="1:13" x14ac:dyDescent="0.2">
      <c r="A14" s="4">
        <v>75</v>
      </c>
      <c r="B14" t="str">
        <f>VLOOKUP($A14,[1]Sheet1!$A$3:$D$80,2,FALSE)</f>
        <v>Cracklin Rosie</v>
      </c>
      <c r="C14" t="str">
        <f>VLOOKUP($A14,[1]Sheet1!$A$3:$D$80,3,FALSE)</f>
        <v>C Bridges</v>
      </c>
      <c r="D14" s="53">
        <v>0.48813657407407413</v>
      </c>
      <c r="E14" s="54">
        <f t="shared" ref="E14" si="7">(+D14-$D$2)*24*60</f>
        <v>42.916666666666771</v>
      </c>
      <c r="F14" s="9">
        <v>0.89</v>
      </c>
      <c r="G14" s="54">
        <f t="shared" ref="G14" si="8">+F14*E14</f>
        <v>38.195833333333425</v>
      </c>
      <c r="H14" s="56">
        <f t="shared" si="1"/>
        <v>9</v>
      </c>
      <c r="I14" s="56">
        <f t="shared" si="2"/>
        <v>10</v>
      </c>
      <c r="J14" s="18">
        <f t="shared" ref="J14" si="9">+$G$5/E14</f>
        <v>0.87474174757281398</v>
      </c>
      <c r="K14" s="10">
        <f>(+J14-VLOOKUP($A14,[1]Sheet1!$A$3:$O$80,6,FALSE))*0.1</f>
        <v>-2.5258252427186045E-3</v>
      </c>
    </row>
    <row r="15" spans="1:13" x14ac:dyDescent="0.2">
      <c r="A15" s="4">
        <v>318</v>
      </c>
      <c r="B15" t="str">
        <f>VLOOKUP($A15,[1]Sheet1!$A$3:$D$80,2,FALSE)</f>
        <v>Saunter</v>
      </c>
      <c r="C15" t="str">
        <f>VLOOKUP($A15,[1]Sheet1!$A$3:$D$80,3,FALSE)</f>
        <v>T Park</v>
      </c>
      <c r="D15" s="53">
        <v>0.48856481481481479</v>
      </c>
      <c r="E15" s="54">
        <f t="shared" ref="E15:E17" si="10">(+D15-$D$2)*24*60</f>
        <v>43.533333333333317</v>
      </c>
      <c r="F15" s="9">
        <v>0.89</v>
      </c>
      <c r="G15" s="54">
        <f t="shared" ref="G15:G17" si="11">+F15*E15</f>
        <v>38.744666666666653</v>
      </c>
      <c r="H15" s="56">
        <f t="shared" si="1"/>
        <v>12</v>
      </c>
      <c r="I15" s="56">
        <f t="shared" si="2"/>
        <v>11</v>
      </c>
      <c r="J15" s="18">
        <f t="shared" ref="J15:J17" si="12">+$G$5/E15</f>
        <v>0.86235068912710655</v>
      </c>
      <c r="K15" s="10">
        <f>(+J15-VLOOKUP($A15,[1]Sheet1!$A$3:$O$80,6,FALSE))*0.1</f>
        <v>-3.7649310872893472E-3</v>
      </c>
    </row>
    <row r="16" spans="1:13" x14ac:dyDescent="0.2">
      <c r="A16" s="4">
        <v>29</v>
      </c>
      <c r="B16" t="str">
        <f>VLOOKUP($A16,[1]Sheet1!$A$3:$D$80,2,FALSE)</f>
        <v>Wild Child</v>
      </c>
      <c r="C16" t="str">
        <f>VLOOKUP($A16,[1]Sheet1!$A$3:$D$80,3,FALSE)</f>
        <v>T Bird</v>
      </c>
      <c r="D16" s="53">
        <v>0.48957175925925928</v>
      </c>
      <c r="E16" s="54">
        <f t="shared" si="10"/>
        <v>44.983333333333384</v>
      </c>
      <c r="F16" s="9">
        <v>0.87</v>
      </c>
      <c r="G16" s="54">
        <f t="shared" si="11"/>
        <v>39.135500000000043</v>
      </c>
      <c r="H16" s="56">
        <f t="shared" si="1"/>
        <v>13</v>
      </c>
      <c r="I16" s="56">
        <f t="shared" si="2"/>
        <v>12</v>
      </c>
      <c r="J16" s="18">
        <f t="shared" si="12"/>
        <v>0.83455353834753576</v>
      </c>
      <c r="K16" s="10">
        <f>(+J16-VLOOKUP($A16,[1]Sheet1!$A$3:$O$80,6,FALSE))*0.1</f>
        <v>-4.5446461652464245E-3</v>
      </c>
    </row>
    <row r="17" spans="1:11" x14ac:dyDescent="0.2">
      <c r="A17" s="4">
        <v>141</v>
      </c>
      <c r="B17" t="str">
        <f>VLOOKUP($A17,[1]Sheet1!$A$3:$D$80,2,FALSE)</f>
        <v>Ripple</v>
      </c>
      <c r="C17" t="str">
        <f>VLOOKUP($A17,[1]Sheet1!$A$3:$D$80,3,FALSE)</f>
        <v>D McKellar</v>
      </c>
      <c r="D17" s="53">
        <v>0.48969907407407409</v>
      </c>
      <c r="E17" s="54">
        <f t="shared" si="10"/>
        <v>45.166666666666721</v>
      </c>
      <c r="F17" s="9">
        <v>0.84</v>
      </c>
      <c r="G17" s="54">
        <f t="shared" si="11"/>
        <v>37.940000000000047</v>
      </c>
      <c r="H17" s="56">
        <f t="shared" si="1"/>
        <v>7</v>
      </c>
      <c r="I17" s="56">
        <f t="shared" si="2"/>
        <v>13</v>
      </c>
      <c r="J17" s="18">
        <f t="shared" si="12"/>
        <v>0.83116605166051616</v>
      </c>
      <c r="K17" s="10">
        <f>(+J17-VLOOKUP($A17,[1]Sheet1!$A$3:$O$80,6,FALSE))*0.1</f>
        <v>1.1166051660516207E-3</v>
      </c>
    </row>
    <row r="18" spans="1:11" x14ac:dyDescent="0.2">
      <c r="A18" s="4">
        <v>521</v>
      </c>
      <c r="B18" t="str">
        <f>VLOOKUP($A18,[1]Sheet1!$A$3:$D$80,2,FALSE)</f>
        <v>Mistress Overdone</v>
      </c>
      <c r="C18" t="str">
        <f>VLOOKUP($A18,[1]Sheet1!$A$3:$D$80,3,FALSE)</f>
        <v>R Mackay</v>
      </c>
      <c r="D18" s="53">
        <v>0.49107638888888888</v>
      </c>
      <c r="E18" s="54">
        <f t="shared" ref="E18:E19" si="13">(+D18-$D$2)*24*60</f>
        <v>47.15000000000002</v>
      </c>
      <c r="F18" s="9">
        <v>0.88</v>
      </c>
      <c r="G18" s="54">
        <f t="shared" ref="G18:G19" si="14">+F18*E18</f>
        <v>41.492000000000019</v>
      </c>
      <c r="H18" s="56">
        <f t="shared" si="1"/>
        <v>15</v>
      </c>
      <c r="I18" s="56">
        <f t="shared" si="2"/>
        <v>14</v>
      </c>
      <c r="J18" s="18">
        <f t="shared" ref="J18:J19" si="15">+$G$5/E18</f>
        <v>0.79620360551431624</v>
      </c>
      <c r="K18" s="10">
        <f>(+J18-VLOOKUP($A18,[1]Sheet1!$A$3:$O$80,6,FALSE))*0.1</f>
        <v>-9.379639448568379E-3</v>
      </c>
    </row>
    <row r="19" spans="1:11" x14ac:dyDescent="0.2">
      <c r="A19" s="4">
        <v>307</v>
      </c>
      <c r="B19" t="str">
        <f>VLOOKUP($A19,[1]Sheet1!$A$3:$D$80,2,FALSE)</f>
        <v>Zephere</v>
      </c>
      <c r="C19" t="str">
        <f>VLOOKUP($A19,[1]Sheet1!$A$3:$D$80,3,FALSE)</f>
        <v>K Bridges</v>
      </c>
      <c r="D19" s="53">
        <v>0.49109953703703701</v>
      </c>
      <c r="E19" s="54">
        <f t="shared" si="13"/>
        <v>47.18333333333333</v>
      </c>
      <c r="F19" s="9">
        <v>0.83</v>
      </c>
      <c r="G19" s="54">
        <f t="shared" si="14"/>
        <v>39.162166666666664</v>
      </c>
      <c r="H19" s="56">
        <f t="shared" si="1"/>
        <v>14</v>
      </c>
      <c r="I19" s="56">
        <f t="shared" si="2"/>
        <v>15</v>
      </c>
      <c r="J19" s="18">
        <f t="shared" si="15"/>
        <v>0.79564111621335276</v>
      </c>
      <c r="K19" s="10">
        <f>(+J19-VLOOKUP($A19,[1]Sheet1!$A$3:$O$80,6,FALSE))*0.1</f>
        <v>-6.4358883786647227E-3</v>
      </c>
    </row>
    <row r="20" spans="1:11" x14ac:dyDescent="0.2">
      <c r="D20" s="53"/>
      <c r="E20" s="54"/>
      <c r="F20" s="9"/>
      <c r="G20" s="54"/>
      <c r="H20" s="56"/>
      <c r="I20" s="56"/>
      <c r="J20" s="18"/>
    </row>
    <row r="21" spans="1:11" x14ac:dyDescent="0.2">
      <c r="D21" s="57"/>
      <c r="E21" s="54"/>
      <c r="F21" s="9"/>
      <c r="G21" s="54"/>
      <c r="H21" s="56"/>
      <c r="I21" s="56"/>
      <c r="J21" s="18"/>
    </row>
    <row r="22" spans="1:11" x14ac:dyDescent="0.2">
      <c r="D22" s="57"/>
      <c r="E22" s="57"/>
      <c r="F22" s="9"/>
      <c r="G22" s="57"/>
      <c r="H22" s="57"/>
      <c r="I22" s="57"/>
      <c r="J22" s="18"/>
    </row>
    <row r="23" spans="1:11" x14ac:dyDescent="0.2">
      <c r="D23" s="57"/>
      <c r="E23" s="57"/>
      <c r="F23" s="9"/>
      <c r="G23" s="57"/>
      <c r="H23" s="57"/>
      <c r="I23" s="57"/>
      <c r="J23" s="18"/>
    </row>
    <row r="24" spans="1:11" x14ac:dyDescent="0.2">
      <c r="D24" s="57"/>
      <c r="E24" s="57"/>
      <c r="F24" s="9"/>
      <c r="G24" s="57"/>
      <c r="H24" s="57"/>
      <c r="I24" s="57"/>
      <c r="J24" s="18"/>
    </row>
    <row r="25" spans="1:11" x14ac:dyDescent="0.2">
      <c r="D25" s="57"/>
      <c r="E25" s="57"/>
      <c r="G25" s="57"/>
      <c r="H25" s="57"/>
      <c r="I25" s="57"/>
      <c r="J25" s="18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E1" sqref="E1"/>
    </sheetView>
  </sheetViews>
  <sheetFormatPr defaultRowHeight="12.75" x14ac:dyDescent="0.2"/>
  <cols>
    <col min="1" max="1" width="9.140625" style="4"/>
    <col min="2" max="2" width="16.5703125" bestFit="1" customWidth="1"/>
    <col min="3" max="3" width="11.28515625" bestFit="1" customWidth="1"/>
    <col min="4" max="4" width="11.42578125" bestFit="1" customWidth="1"/>
    <col min="6" max="6" width="9.5703125" style="3" customWidth="1"/>
    <col min="7" max="7" width="9.85546875" bestFit="1" customWidth="1"/>
    <col min="8" max="8" width="6.140625" style="16" bestFit="1" customWidth="1"/>
    <col min="9" max="9" width="8.5703125" bestFit="1" customWidth="1"/>
    <col min="10" max="10" width="9.5703125" style="17" hidden="1" customWidth="1"/>
    <col min="11" max="11" width="11.140625" style="10" hidden="1" customWidth="1"/>
  </cols>
  <sheetData>
    <row r="1" spans="1:13" ht="18" x14ac:dyDescent="0.25">
      <c r="A1" s="1" t="s">
        <v>17</v>
      </c>
      <c r="D1" s="2"/>
      <c r="E1" s="3"/>
      <c r="F1" s="69"/>
      <c r="G1" s="3"/>
      <c r="H1" s="15"/>
      <c r="I1" s="15"/>
      <c r="J1" s="18"/>
    </row>
    <row r="2" spans="1:13" x14ac:dyDescent="0.2">
      <c r="D2" s="13">
        <v>0.50347222222222221</v>
      </c>
      <c r="E2" s="3"/>
      <c r="F2" s="69"/>
      <c r="G2" s="3"/>
      <c r="H2" s="15"/>
      <c r="I2" s="15"/>
      <c r="J2" s="18"/>
    </row>
    <row r="3" spans="1:13" ht="25.5" x14ac:dyDescent="0.2">
      <c r="A3" s="22" t="s">
        <v>12</v>
      </c>
      <c r="B3" s="5" t="s">
        <v>1</v>
      </c>
      <c r="C3" s="5" t="s">
        <v>2</v>
      </c>
      <c r="D3" s="6" t="s">
        <v>3</v>
      </c>
      <c r="E3" s="7" t="s">
        <v>4</v>
      </c>
      <c r="F3" s="70" t="s">
        <v>5</v>
      </c>
      <c r="G3" s="7" t="s">
        <v>11</v>
      </c>
      <c r="H3" s="8" t="s">
        <v>8</v>
      </c>
      <c r="I3" s="8" t="s">
        <v>9</v>
      </c>
      <c r="J3" s="20" t="s">
        <v>6</v>
      </c>
      <c r="K3" s="11" t="s">
        <v>7</v>
      </c>
    </row>
    <row r="4" spans="1:13" x14ac:dyDescent="0.2">
      <c r="D4" s="2"/>
      <c r="E4" s="3"/>
      <c r="F4" s="69"/>
      <c r="G4" s="3"/>
      <c r="H4" s="15"/>
      <c r="I4" s="15"/>
      <c r="J4" s="18"/>
      <c r="M4" s="14"/>
    </row>
    <row r="5" spans="1:13" x14ac:dyDescent="0.2">
      <c r="A5" s="4">
        <v>331</v>
      </c>
      <c r="B5" t="str">
        <f>VLOOKUP($A5,[1]Sheet1!$A$3:$D$80,2,FALSE)</f>
        <v>Bil</v>
      </c>
      <c r="C5" t="str">
        <f>VLOOKUP($A5,[1]Sheet1!$A$3:$D$80,3,FALSE)</f>
        <v>D Smith</v>
      </c>
      <c r="D5" s="2">
        <v>0.53548611111111111</v>
      </c>
      <c r="E5" s="54">
        <f t="shared" ref="E5:E11" si="0">(+D5-$D$2)*24*60</f>
        <v>46.100000000000009</v>
      </c>
      <c r="F5" s="9">
        <v>0.93</v>
      </c>
      <c r="G5" s="3">
        <f>+F5*E5</f>
        <v>42.873000000000012</v>
      </c>
      <c r="H5" s="15">
        <f>RANK(G5,$G$5:$G$30,1)</f>
        <v>7</v>
      </c>
      <c r="I5" s="15">
        <f>RANK(E5,$E$5:$E$30,1)</f>
        <v>1</v>
      </c>
      <c r="J5" s="18">
        <f t="shared" ref="J5" si="1">+$G$5/E5</f>
        <v>0.93</v>
      </c>
      <c r="K5" s="10">
        <f>(+J5-VLOOKUP($A5,[1]Sheet1!$A$3:$O$80,6,FALSE))*0.1</f>
        <v>-9.9999999999998983E-4</v>
      </c>
    </row>
    <row r="6" spans="1:13" x14ac:dyDescent="0.2">
      <c r="A6" s="4">
        <v>185</v>
      </c>
      <c r="B6" t="str">
        <f>VLOOKUP($A6,[1]Sheet1!$A$3:$D$80,2,FALSE)</f>
        <v>Ben</v>
      </c>
      <c r="C6" t="str">
        <f>VLOOKUP($A6,[1]Sheet1!$A$3:$D$80,3,FALSE)</f>
        <v>H Hillle</v>
      </c>
      <c r="D6" s="2">
        <v>0.53575231481481478</v>
      </c>
      <c r="E6" s="54">
        <f t="shared" si="0"/>
        <v>46.483333333333299</v>
      </c>
      <c r="F6" s="9">
        <v>0.91</v>
      </c>
      <c r="G6" s="3">
        <f t="shared" ref="G6:G18" si="2">+F6*E6</f>
        <v>42.299833333333304</v>
      </c>
      <c r="H6" s="15">
        <f t="shared" ref="H6:H18" si="3">RANK(G6,$G$5:$G$30,1)</f>
        <v>4</v>
      </c>
      <c r="I6" s="15">
        <f t="shared" ref="I6:I18" si="4">RANK(E6,$E$5:$E$30,1)</f>
        <v>2</v>
      </c>
      <c r="J6" s="18">
        <f t="shared" ref="J6:J18" si="5">+$G$5/E6</f>
        <v>0.92233058443886795</v>
      </c>
      <c r="K6" s="10">
        <f>(+J6-VLOOKUP($A6,[1]Sheet1!$A$3:$O$80,6,FALSE))*0.1</f>
        <v>2.3305844388679111E-4</v>
      </c>
    </row>
    <row r="7" spans="1:13" x14ac:dyDescent="0.2">
      <c r="A7" s="4">
        <v>85</v>
      </c>
      <c r="B7" t="str">
        <f>VLOOKUP($A7,[1]Sheet1!$A$3:$D$80,2,FALSE)</f>
        <v>Gamble</v>
      </c>
      <c r="C7" t="str">
        <f>VLOOKUP($A7,[1]Sheet1!$A$3:$D$80,3,FALSE)</f>
        <v>R Wenham</v>
      </c>
      <c r="D7" s="2">
        <v>0.53630787037037042</v>
      </c>
      <c r="E7" s="54">
        <f t="shared" si="0"/>
        <v>47.283333333333424</v>
      </c>
      <c r="F7" s="9">
        <v>0.88</v>
      </c>
      <c r="G7" s="3">
        <f t="shared" si="2"/>
        <v>41.60933333333341</v>
      </c>
      <c r="H7" s="15">
        <f t="shared" si="3"/>
        <v>2</v>
      </c>
      <c r="I7" s="15">
        <f t="shared" si="4"/>
        <v>3</v>
      </c>
      <c r="J7" s="18">
        <f t="shared" si="5"/>
        <v>0.90672541416989627</v>
      </c>
      <c r="K7" s="10">
        <f>(+J7-VLOOKUP($A7,[1]Sheet1!$A$3:$O$80,6,FALSE))*0.1</f>
        <v>1.6725414169896258E-3</v>
      </c>
    </row>
    <row r="8" spans="1:13" x14ac:dyDescent="0.2">
      <c r="A8" s="4">
        <v>317</v>
      </c>
      <c r="B8" t="str">
        <f>VLOOKUP($A8,[1]Sheet1!$A$3:$D$80,2,FALSE)</f>
        <v>Cairnbrae Flyer</v>
      </c>
      <c r="C8" t="str">
        <f>VLOOKUP($A8,[1]Sheet1!$A$3:$D$80,3,FALSE)</f>
        <v>M Hay</v>
      </c>
      <c r="D8" s="2">
        <v>0.53656249999999994</v>
      </c>
      <c r="E8" s="54">
        <f t="shared" si="0"/>
        <v>47.649999999999935</v>
      </c>
      <c r="F8" s="9">
        <v>0.9</v>
      </c>
      <c r="G8" s="3">
        <f t="shared" si="2"/>
        <v>42.884999999999941</v>
      </c>
      <c r="H8" s="15">
        <f t="shared" si="3"/>
        <v>8</v>
      </c>
      <c r="I8" s="15">
        <f t="shared" si="4"/>
        <v>4</v>
      </c>
      <c r="J8" s="18">
        <f t="shared" si="5"/>
        <v>0.89974816369360067</v>
      </c>
      <c r="K8" s="10">
        <f>(+J8-VLOOKUP($A8,[1]Sheet1!$A$3:$O$80,6,FALSE))*0.1</f>
        <v>-2.5183630639935563E-5</v>
      </c>
    </row>
    <row r="9" spans="1:13" x14ac:dyDescent="0.2">
      <c r="A9" s="4">
        <v>256</v>
      </c>
      <c r="B9" t="str">
        <f>VLOOKUP($A9,[1]Sheet1!$A$3:$D$80,2,FALSE)</f>
        <v>Front Runner</v>
      </c>
      <c r="C9" t="str">
        <f>VLOOKUP($A9,[1]Sheet1!$A$3:$D$80,3,FALSE)</f>
        <v>D Le Page</v>
      </c>
      <c r="D9" s="2">
        <v>0.53657407407407409</v>
      </c>
      <c r="E9" s="54">
        <f t="shared" si="0"/>
        <v>47.666666666666714</v>
      </c>
      <c r="F9" s="9">
        <v>0.9</v>
      </c>
      <c r="G9" s="3">
        <f t="shared" si="2"/>
        <v>42.900000000000041</v>
      </c>
      <c r="H9" s="15">
        <f t="shared" si="3"/>
        <v>9</v>
      </c>
      <c r="I9" s="15">
        <f t="shared" si="4"/>
        <v>5</v>
      </c>
      <c r="J9" s="18">
        <f t="shared" si="5"/>
        <v>0.89943356643356576</v>
      </c>
      <c r="K9" s="10">
        <f>(+J9-VLOOKUP($A9,[1]Sheet1!$A$3:$O$80,6,FALSE))*0.1</f>
        <v>-2.0566433566434283E-3</v>
      </c>
    </row>
    <row r="10" spans="1:13" x14ac:dyDescent="0.2">
      <c r="A10" s="4">
        <v>75</v>
      </c>
      <c r="B10" t="str">
        <f>VLOOKUP($A10,[1]Sheet1!$A$3:$D$80,2,FALSE)</f>
        <v>Cracklin Rosie</v>
      </c>
      <c r="C10" t="str">
        <f>VLOOKUP($A10,[1]Sheet1!$A$3:$D$80,3,FALSE)</f>
        <v>C Bridges</v>
      </c>
      <c r="D10" s="2">
        <v>0.53681712962962969</v>
      </c>
      <c r="E10" s="54">
        <f t="shared" si="0"/>
        <v>48.016666666666765</v>
      </c>
      <c r="F10" s="9">
        <v>0.89</v>
      </c>
      <c r="G10" s="3">
        <f t="shared" si="2"/>
        <v>42.73483333333342</v>
      </c>
      <c r="H10" s="15">
        <f t="shared" si="3"/>
        <v>6</v>
      </c>
      <c r="I10" s="15">
        <f t="shared" si="4"/>
        <v>6</v>
      </c>
      <c r="J10" s="18">
        <f t="shared" si="5"/>
        <v>0.89287747309961663</v>
      </c>
      <c r="K10" s="10">
        <f>(+J10-VLOOKUP($A10,[1]Sheet1!$A$3:$O$80,6,FALSE))*0.1</f>
        <v>-7.1225269003833975E-4</v>
      </c>
    </row>
    <row r="11" spans="1:13" x14ac:dyDescent="0.2">
      <c r="A11" s="4">
        <v>254</v>
      </c>
      <c r="B11" t="str">
        <f>VLOOKUP($A11,[1]Sheet1!$A$3:$D$80,2,FALSE)</f>
        <v>Wave Dancer</v>
      </c>
      <c r="C11" t="str">
        <f>VLOOKUP($A11,[1]Sheet1!$A$3:$D$80,3,FALSE)</f>
        <v>R Ineson</v>
      </c>
      <c r="D11" s="2">
        <v>0.53694444444444445</v>
      </c>
      <c r="E11" s="54">
        <f t="shared" si="0"/>
        <v>48.200000000000017</v>
      </c>
      <c r="F11" s="9">
        <v>0.91</v>
      </c>
      <c r="G11" s="3">
        <f t="shared" si="2"/>
        <v>43.862000000000016</v>
      </c>
      <c r="H11" s="15">
        <f t="shared" si="3"/>
        <v>13</v>
      </c>
      <c r="I11" s="15">
        <f t="shared" si="4"/>
        <v>7</v>
      </c>
      <c r="J11" s="18">
        <f t="shared" si="5"/>
        <v>0.88948132780082978</v>
      </c>
      <c r="K11" s="10">
        <f>(+J11-VLOOKUP($A11,[1]Sheet1!$A$3:$O$80,6,FALSE))*0.1</f>
        <v>-3.0518672199170262E-3</v>
      </c>
    </row>
    <row r="12" spans="1:13" x14ac:dyDescent="0.2">
      <c r="A12" s="4">
        <v>521</v>
      </c>
      <c r="B12" t="str">
        <f>VLOOKUP($A12,[1]Sheet1!$A$3:$D$80,2,FALSE)</f>
        <v>Mistress Overdone</v>
      </c>
      <c r="C12" t="str">
        <f>VLOOKUP($A12,[1]Sheet1!$A$3:$D$80,3,FALSE)</f>
        <v>R Mackay</v>
      </c>
      <c r="D12" s="2">
        <v>0.5372569444444445</v>
      </c>
      <c r="E12" s="54">
        <f t="shared" ref="E12:E16" si="6">(+D12-$D$2)*24*60</f>
        <v>48.650000000000091</v>
      </c>
      <c r="F12" s="9">
        <v>0.87</v>
      </c>
      <c r="G12" s="3">
        <f t="shared" si="2"/>
        <v>42.325500000000076</v>
      </c>
      <c r="H12" s="15">
        <f t="shared" si="3"/>
        <v>5</v>
      </c>
      <c r="I12" s="15">
        <f t="shared" si="4"/>
        <v>8</v>
      </c>
      <c r="J12" s="18">
        <f t="shared" si="5"/>
        <v>0.8812538540596081</v>
      </c>
      <c r="K12" s="10">
        <f>(+J12-VLOOKUP($A12,[1]Sheet1!$A$3:$O$80,6,FALSE))*0.1</f>
        <v>-8.7461459403919144E-4</v>
      </c>
    </row>
    <row r="13" spans="1:13" x14ac:dyDescent="0.2">
      <c r="A13" s="4">
        <v>252</v>
      </c>
      <c r="B13" t="str">
        <f>VLOOKUP($A13,[1]Sheet1!$A$3:$D$80,2,FALSE)</f>
        <v>Twilight</v>
      </c>
      <c r="C13" t="str">
        <f>VLOOKUP($A13,[1]Sheet1!$A$3:$D$80,3,FALSE)</f>
        <v>T Kite</v>
      </c>
      <c r="D13" s="2">
        <v>0.53759259259259262</v>
      </c>
      <c r="E13" s="54">
        <f t="shared" si="6"/>
        <v>49.133333333333397</v>
      </c>
      <c r="F13" s="9">
        <v>0.88</v>
      </c>
      <c r="G13" s="3">
        <f t="shared" si="2"/>
        <v>43.237333333333389</v>
      </c>
      <c r="H13" s="15">
        <f t="shared" si="3"/>
        <v>12</v>
      </c>
      <c r="I13" s="15">
        <f t="shared" si="4"/>
        <v>9</v>
      </c>
      <c r="J13" s="18">
        <f t="shared" si="5"/>
        <v>0.87258480325644416</v>
      </c>
      <c r="K13" s="10">
        <f>(+J13-VLOOKUP($A13,[1]Sheet1!$A$3:$O$80,6,FALSE))*0.1</f>
        <v>-7.4151967435558412E-4</v>
      </c>
    </row>
    <row r="14" spans="1:13" x14ac:dyDescent="0.2">
      <c r="A14" s="4">
        <v>107</v>
      </c>
      <c r="B14" t="str">
        <f>VLOOKUP($A14,[1]Sheet1!$A$3:$D$80,2,FALSE)</f>
        <v>By Golly</v>
      </c>
      <c r="C14" t="str">
        <f>VLOOKUP($A14,[1]Sheet1!$A$3:$D$80,3,FALSE)</f>
        <v>G Bird</v>
      </c>
      <c r="D14" s="2">
        <v>0.53773148148148142</v>
      </c>
      <c r="E14" s="54">
        <f t="shared" si="6"/>
        <v>49.333333333333265</v>
      </c>
      <c r="F14" s="9">
        <v>0.87</v>
      </c>
      <c r="G14" s="3">
        <f t="shared" si="2"/>
        <v>42.919999999999938</v>
      </c>
      <c r="H14" s="15">
        <f t="shared" si="3"/>
        <v>10</v>
      </c>
      <c r="I14" s="15">
        <f t="shared" si="4"/>
        <v>10</v>
      </c>
      <c r="J14" s="18">
        <f t="shared" si="5"/>
        <v>0.86904729729729879</v>
      </c>
      <c r="K14" s="10">
        <f>(+J14-VLOOKUP($A14,[1]Sheet1!$A$3:$O$80,6,FALSE))*0.1</f>
        <v>-1.0952702702701211E-3</v>
      </c>
    </row>
    <row r="15" spans="1:13" x14ac:dyDescent="0.2">
      <c r="A15" s="4">
        <v>318</v>
      </c>
      <c r="B15" t="str">
        <f>VLOOKUP($A15,[1]Sheet1!$A$3:$D$80,2,FALSE)</f>
        <v>Saunter</v>
      </c>
      <c r="C15" t="str">
        <f>VLOOKUP($A15,[1]Sheet1!$A$3:$D$80,3,FALSE)</f>
        <v>T Park</v>
      </c>
      <c r="D15" s="2">
        <v>0.5377777777777778</v>
      </c>
      <c r="E15" s="54">
        <f t="shared" si="6"/>
        <v>49.400000000000048</v>
      </c>
      <c r="F15" s="9">
        <v>0.89</v>
      </c>
      <c r="G15" s="3">
        <f t="shared" si="2"/>
        <v>43.966000000000044</v>
      </c>
      <c r="H15" s="15">
        <f t="shared" si="3"/>
        <v>14</v>
      </c>
      <c r="I15" s="15">
        <f t="shared" si="4"/>
        <v>11</v>
      </c>
      <c r="J15" s="18">
        <f t="shared" si="5"/>
        <v>0.8678744939271249</v>
      </c>
      <c r="K15" s="10">
        <f>(+J15-VLOOKUP($A15,[1]Sheet1!$A$3:$O$80,6,FALSE))*0.1</f>
        <v>-3.2125506072875122E-3</v>
      </c>
    </row>
    <row r="16" spans="1:13" x14ac:dyDescent="0.2">
      <c r="A16" s="4">
        <v>141</v>
      </c>
      <c r="B16" t="str">
        <f>VLOOKUP($A16,[1]Sheet1!$A$3:$D$80,2,FALSE)</f>
        <v>Ripple</v>
      </c>
      <c r="C16" t="str">
        <f>VLOOKUP($A16,[1]Sheet1!$A$3:$D$80,3,FALSE)</f>
        <v>D McKellar</v>
      </c>
      <c r="D16" s="2">
        <v>0.53784722222222225</v>
      </c>
      <c r="E16" s="54">
        <f t="shared" si="6"/>
        <v>49.500000000000064</v>
      </c>
      <c r="F16" s="9">
        <v>0.84</v>
      </c>
      <c r="G16" s="3">
        <f t="shared" si="2"/>
        <v>41.580000000000055</v>
      </c>
      <c r="H16" s="15">
        <f t="shared" si="3"/>
        <v>1</v>
      </c>
      <c r="I16" s="15">
        <f t="shared" si="4"/>
        <v>12</v>
      </c>
      <c r="J16" s="18">
        <f t="shared" si="5"/>
        <v>0.86612121212121129</v>
      </c>
      <c r="K16" s="10">
        <f>(+J16-VLOOKUP($A16,[1]Sheet1!$A$3:$O$80,6,FALSE))*0.1</f>
        <v>4.6121212121211343E-3</v>
      </c>
    </row>
    <row r="17" spans="1:11" x14ac:dyDescent="0.2">
      <c r="A17" s="4">
        <v>29</v>
      </c>
      <c r="B17" t="str">
        <f>VLOOKUP($A17,[1]Sheet1!$A$3:$D$80,2,FALSE)</f>
        <v>Wild Child</v>
      </c>
      <c r="C17" t="str">
        <f>VLOOKUP($A17,[1]Sheet1!$A$3:$D$80,3,FALSE)</f>
        <v>T Bird</v>
      </c>
      <c r="D17" s="2">
        <v>0.53787037037037033</v>
      </c>
      <c r="E17" s="54">
        <f t="shared" ref="E17:E18" si="7">(+D17-$D$2)*24*60</f>
        <v>49.533333333333296</v>
      </c>
      <c r="F17" s="9">
        <v>0.87</v>
      </c>
      <c r="G17" s="3">
        <f t="shared" si="2"/>
        <v>43.093999999999966</v>
      </c>
      <c r="H17" s="15">
        <f t="shared" si="3"/>
        <v>11</v>
      </c>
      <c r="I17" s="15">
        <f t="shared" si="4"/>
        <v>13</v>
      </c>
      <c r="J17" s="18">
        <f t="shared" si="5"/>
        <v>0.86553835800807621</v>
      </c>
      <c r="K17" s="10">
        <f>(+J17-VLOOKUP($A17,[1]Sheet1!$A$3:$O$80,6,FALSE))*0.1</f>
        <v>-1.4461641991923792E-3</v>
      </c>
    </row>
    <row r="18" spans="1:11" x14ac:dyDescent="0.2">
      <c r="A18" s="4">
        <v>307</v>
      </c>
      <c r="B18" t="str">
        <f>VLOOKUP($A18,[1]Sheet1!$A$3:$D$80,2,FALSE)</f>
        <v>Zephere</v>
      </c>
      <c r="C18" t="str">
        <f>VLOOKUP($A18,[1]Sheet1!$A$3:$D$80,3,FALSE)</f>
        <v>K Bridges</v>
      </c>
      <c r="D18" s="2">
        <v>0.53834490740740748</v>
      </c>
      <c r="E18" s="54">
        <f t="shared" si="7"/>
        <v>50.216666666666789</v>
      </c>
      <c r="F18" s="9">
        <v>0.83</v>
      </c>
      <c r="G18" s="3">
        <f t="shared" si="2"/>
        <v>41.679833333333434</v>
      </c>
      <c r="H18" s="15">
        <f t="shared" si="3"/>
        <v>3</v>
      </c>
      <c r="I18" s="15">
        <f t="shared" si="4"/>
        <v>14</v>
      </c>
      <c r="J18" s="18">
        <f t="shared" si="5"/>
        <v>0.85376037172253383</v>
      </c>
      <c r="K18" s="10">
        <f>(+J18-VLOOKUP($A18,[1]Sheet1!$A$3:$O$80,6,FALSE))*0.1</f>
        <v>-6.2396282774661587E-4</v>
      </c>
    </row>
    <row r="19" spans="1:11" x14ac:dyDescent="0.2">
      <c r="F19" s="9"/>
    </row>
    <row r="20" spans="1:11" x14ac:dyDescent="0.2">
      <c r="F20" s="9"/>
    </row>
    <row r="21" spans="1:11" x14ac:dyDescent="0.2">
      <c r="F21" s="9"/>
    </row>
    <row r="22" spans="1:11" x14ac:dyDescent="0.2">
      <c r="F22" s="9"/>
    </row>
    <row r="23" spans="1:11" x14ac:dyDescent="0.2">
      <c r="F23" s="9"/>
    </row>
    <row r="24" spans="1:11" x14ac:dyDescent="0.2">
      <c r="F24" s="9"/>
    </row>
  </sheetData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70"/>
  <sheetViews>
    <sheetView tabSelected="1" topLeftCell="B1" workbookViewId="0">
      <selection activeCell="B68" sqref="B68"/>
    </sheetView>
  </sheetViews>
  <sheetFormatPr defaultColWidth="9.140625" defaultRowHeight="12.75" x14ac:dyDescent="0.2"/>
  <cols>
    <col min="1" max="1" width="9.140625" hidden="1" customWidth="1"/>
    <col min="3" max="3" width="16.5703125" bestFit="1" customWidth="1"/>
    <col min="4" max="4" width="12.140625" bestFit="1" customWidth="1"/>
    <col min="6" max="6" width="9.85546875" customWidth="1"/>
    <col min="10" max="10" width="9.42578125" customWidth="1"/>
    <col min="11" max="11" width="8.85546875" customWidth="1"/>
    <col min="18" max="23" width="9.140625" style="51" hidden="1" customWidth="1"/>
  </cols>
  <sheetData>
    <row r="1" spans="1:23" ht="12.75" customHeight="1" x14ac:dyDescent="0.2">
      <c r="B1" s="78" t="s">
        <v>32</v>
      </c>
      <c r="C1" s="79"/>
      <c r="D1" s="80"/>
      <c r="E1" s="23"/>
      <c r="F1" s="24"/>
      <c r="G1" s="25"/>
      <c r="H1" s="24"/>
      <c r="I1" s="25"/>
      <c r="J1" s="24"/>
      <c r="K1" s="23"/>
      <c r="L1" s="24"/>
      <c r="M1" s="23"/>
      <c r="N1" s="24"/>
      <c r="O1" s="25"/>
      <c r="P1" s="26"/>
      <c r="Q1" s="27"/>
    </row>
    <row r="2" spans="1:23" ht="12.75" customHeight="1" x14ac:dyDescent="0.2">
      <c r="A2">
        <v>1</v>
      </c>
      <c r="B2" s="28"/>
      <c r="C2" s="29"/>
      <c r="D2" s="30"/>
      <c r="E2" s="76" t="s">
        <v>18</v>
      </c>
      <c r="F2" s="77"/>
      <c r="G2" s="76" t="s">
        <v>19</v>
      </c>
      <c r="H2" s="81"/>
      <c r="I2" s="76" t="s">
        <v>20</v>
      </c>
      <c r="J2" s="77"/>
      <c r="K2" s="82" t="s">
        <v>21</v>
      </c>
      <c r="L2" s="77"/>
      <c r="M2" s="76" t="s">
        <v>22</v>
      </c>
      <c r="N2" s="77"/>
      <c r="O2" s="71"/>
      <c r="P2" s="32" t="s">
        <v>23</v>
      </c>
      <c r="Q2" s="33" t="s">
        <v>24</v>
      </c>
    </row>
    <row r="3" spans="1:23" ht="12.75" customHeight="1" x14ac:dyDescent="0.2">
      <c r="A3">
        <v>1</v>
      </c>
      <c r="B3" s="34" t="s">
        <v>25</v>
      </c>
      <c r="C3" s="35" t="s">
        <v>26</v>
      </c>
      <c r="D3" s="36" t="s">
        <v>2</v>
      </c>
      <c r="E3" s="37" t="s">
        <v>27</v>
      </c>
      <c r="F3" s="38" t="s">
        <v>28</v>
      </c>
      <c r="G3" s="37" t="s">
        <v>27</v>
      </c>
      <c r="H3" s="39" t="s">
        <v>28</v>
      </c>
      <c r="I3" s="37" t="s">
        <v>27</v>
      </c>
      <c r="J3" s="38" t="s">
        <v>28</v>
      </c>
      <c r="K3" s="40" t="s">
        <v>27</v>
      </c>
      <c r="L3" s="39" t="s">
        <v>28</v>
      </c>
      <c r="M3" s="37" t="s">
        <v>27</v>
      </c>
      <c r="N3" s="38" t="s">
        <v>28</v>
      </c>
      <c r="O3" s="37" t="s">
        <v>23</v>
      </c>
      <c r="P3" s="41" t="s">
        <v>29</v>
      </c>
      <c r="Q3" s="42" t="s">
        <v>27</v>
      </c>
    </row>
    <row r="4" spans="1:23" hidden="1" x14ac:dyDescent="0.2">
      <c r="A4">
        <f t="shared" ref="A4:A66" si="0">IF(SUM(E4:N4)=0,0,1)</f>
        <v>0</v>
      </c>
      <c r="B4" s="4">
        <v>3</v>
      </c>
      <c r="C4" s="44" t="str">
        <f>VLOOKUP($B4,[1]Sheet1!$A$3:$C$89,2)</f>
        <v>Anitra</v>
      </c>
      <c r="D4" s="44" t="str">
        <f>VLOOKUP($B4,[1]Sheet1!$A$3:$C$89,3)</f>
        <v>P Jones</v>
      </c>
      <c r="E4" s="45" t="str">
        <f>IF(ISNA(VLOOKUP($B4,'Race 1'!$A$5:$I$26,9,FALSE)),"DNC",VLOOKUP($B4,'Race 1'!$A$5:$I$26,9,FALSE))</f>
        <v>DNC</v>
      </c>
      <c r="F4" s="46">
        <f t="shared" ref="F4:F35" si="1">IF(AND(E4&lt;50,E4&gt;0),400/(E4+3),IF(E4="DNF",400/(E$68+4),0))</f>
        <v>0</v>
      </c>
      <c r="G4" s="45" t="str">
        <f>IF(ISNA(VLOOKUP($B4,'Race 2'!$A$5:$I$28,9,FALSE)),"DNC",VLOOKUP($B4,'Race 2'!$A$5:$I$28,9,FALSE))</f>
        <v>DNC</v>
      </c>
      <c r="H4" s="46">
        <f t="shared" ref="H4:H35" si="2">IF(AND(G4&lt;50,G4&gt;0),400/(G4+3),IF(G4="DNF",400/(G$68+4),0))</f>
        <v>0</v>
      </c>
      <c r="I4" s="45" t="str">
        <f>IF(ISNA(VLOOKUP($B4,'Race 3'!$A$5:$I$27,9,FALSE)),"DNC",VLOOKUP($B4,'Race 3'!$A$5:$I$27,9,FALSE))</f>
        <v>DNC</v>
      </c>
      <c r="J4" s="46">
        <f t="shared" ref="J4:J35" si="3">IF(AND(I4&lt;50,I4&gt;0),400/(I4+3),IF(I4="DNF",400/(I$68+4),0))</f>
        <v>0</v>
      </c>
      <c r="K4" s="45" t="str">
        <f>IF(ISNA(VLOOKUP($B4,'Race 4'!$A$5:$I$29,9,FALSE)),"DNC",VLOOKUP($B4,'Race 4'!$A$5:$I$29,9,FALSE))</f>
        <v>DNC</v>
      </c>
      <c r="L4" s="46">
        <f t="shared" ref="L4:L35" si="4">IF(AND(K4&lt;50,K4&gt;0),400/(K4+3),IF(K4="DNF",400/(K$68+4),0))</f>
        <v>0</v>
      </c>
      <c r="M4" s="45" t="str">
        <f>IF(ISNA(VLOOKUP($B4,'Race 5'!$A$5:$I$30,9,FALSE)),"DNC",VLOOKUP($B4,'Race 5'!$A$5:$I$30,9,FALSE))</f>
        <v>DNC</v>
      </c>
      <c r="N4" s="46">
        <f t="shared" ref="N4:N35" si="5">IF(AND(M4&lt;50,M4&gt;0),400/(M4+3),IF(M4="DNF",400/(M$68+4),0))</f>
        <v>0</v>
      </c>
      <c r="O4" s="47">
        <f>+N4+L4+J4+H4+F4</f>
        <v>0</v>
      </c>
      <c r="P4" s="48">
        <f>+O4-R4</f>
        <v>0</v>
      </c>
      <c r="Q4" s="49">
        <f t="shared" ref="Q4:Q35" si="6">RANK(P4,$P$4:$P$68,0)</f>
        <v>18</v>
      </c>
      <c r="R4" s="51">
        <f>MIN(S4:W4)</f>
        <v>0</v>
      </c>
      <c r="S4" s="51">
        <f>+F4</f>
        <v>0</v>
      </c>
      <c r="T4" s="51">
        <f>+H4</f>
        <v>0</v>
      </c>
      <c r="U4" s="51">
        <f>+J4</f>
        <v>0</v>
      </c>
      <c r="V4" s="51">
        <f>+L4</f>
        <v>0</v>
      </c>
      <c r="W4" s="51">
        <f>+N4</f>
        <v>0</v>
      </c>
    </row>
    <row r="5" spans="1:23" hidden="1" x14ac:dyDescent="0.2">
      <c r="A5">
        <f t="shared" si="0"/>
        <v>0</v>
      </c>
      <c r="B5" s="4">
        <v>4</v>
      </c>
      <c r="C5" s="44" t="str">
        <f>VLOOKUP($B5,[1]Sheet1!$A$3:$C$89,2)</f>
        <v>Why</v>
      </c>
      <c r="D5" s="44" t="str">
        <f>VLOOKUP($B5,[1]Sheet1!$A$3:$C$89,3)</f>
        <v>J Proko</v>
      </c>
      <c r="E5" s="45" t="str">
        <f>IF(ISNA(VLOOKUP($B5,'Race 1'!$A$5:$I$26,9,FALSE)),"DNC",VLOOKUP($B5,'Race 1'!$A$5:$I$26,9,FALSE))</f>
        <v>DNC</v>
      </c>
      <c r="F5" s="46">
        <f t="shared" si="1"/>
        <v>0</v>
      </c>
      <c r="G5" s="45" t="str">
        <f>IF(ISNA(VLOOKUP($B5,'Race 2'!$A$5:$I$28,9,FALSE)),"DNC",VLOOKUP($B5,'Race 2'!$A$5:$I$28,9,FALSE))</f>
        <v>DNC</v>
      </c>
      <c r="H5" s="46">
        <f t="shared" si="2"/>
        <v>0</v>
      </c>
      <c r="I5" s="45" t="str">
        <f>IF(ISNA(VLOOKUP($B5,'Race 3'!$A$5:$I$27,9,FALSE)),"DNC",VLOOKUP($B5,'Race 3'!$A$5:$I$27,9,FALSE))</f>
        <v>DNC</v>
      </c>
      <c r="J5" s="46">
        <f t="shared" si="3"/>
        <v>0</v>
      </c>
      <c r="K5" s="45" t="str">
        <f>IF(ISNA(VLOOKUP($B5,'Race 4'!$A$5:$I$29,9,FALSE)),"DNC",VLOOKUP($B5,'Race 4'!$A$5:$I$29,9,FALSE))</f>
        <v>DNC</v>
      </c>
      <c r="L5" s="46">
        <f t="shared" si="4"/>
        <v>0</v>
      </c>
      <c r="M5" s="45" t="str">
        <f>IF(ISNA(VLOOKUP($B5,'Race 5'!$A$5:$I$30,9,FALSE)),"DNC",VLOOKUP($B5,'Race 5'!$A$5:$I$30,9,FALSE))</f>
        <v>DNC</v>
      </c>
      <c r="N5" s="46">
        <f t="shared" si="5"/>
        <v>0</v>
      </c>
      <c r="O5" s="47">
        <f t="shared" ref="O5:O66" si="7">+N5+L5+J5+H5+F5</f>
        <v>0</v>
      </c>
      <c r="P5" s="48">
        <f t="shared" ref="P5:P66" si="8">+O5-R5</f>
        <v>0</v>
      </c>
      <c r="Q5" s="49">
        <f t="shared" si="6"/>
        <v>18</v>
      </c>
      <c r="R5" s="51">
        <f t="shared" ref="R5:R66" si="9">MIN(S5:W5)</f>
        <v>0</v>
      </c>
      <c r="S5" s="51">
        <f t="shared" ref="S5:S66" si="10">+F5</f>
        <v>0</v>
      </c>
      <c r="T5" s="51">
        <f t="shared" ref="T5:T66" si="11">+H5</f>
        <v>0</v>
      </c>
      <c r="U5" s="51">
        <f t="shared" ref="U5:U66" si="12">+J5</f>
        <v>0</v>
      </c>
      <c r="V5" s="51">
        <f t="shared" ref="V5:V66" si="13">+L5</f>
        <v>0</v>
      </c>
      <c r="W5" s="51">
        <f t="shared" ref="W5:W66" si="14">+N5</f>
        <v>0</v>
      </c>
    </row>
    <row r="6" spans="1:23" hidden="1" x14ac:dyDescent="0.2">
      <c r="A6">
        <f t="shared" si="0"/>
        <v>0</v>
      </c>
      <c r="B6" s="4" t="s">
        <v>30</v>
      </c>
      <c r="C6" s="44" t="str">
        <f>VLOOKUP($B6,[1]Sheet1!$A$3:$C$89,2)</f>
        <v>Why</v>
      </c>
      <c r="D6" s="44" t="str">
        <f>VLOOKUP($B6,[1]Sheet1!$A$3:$C$89,3)</f>
        <v>R Proko</v>
      </c>
      <c r="E6" s="45" t="str">
        <f>IF(ISNA(VLOOKUP($B6,'Race 1'!$A$5:$I$26,9,FALSE)),"DNC",VLOOKUP($B6,'Race 1'!$A$5:$I$26,9,FALSE))</f>
        <v>DNC</v>
      </c>
      <c r="F6" s="46">
        <f t="shared" si="1"/>
        <v>0</v>
      </c>
      <c r="G6" s="45" t="str">
        <f>IF(ISNA(VLOOKUP($B6,'Race 2'!$A$5:$I$28,9,FALSE)),"DNC",VLOOKUP($B6,'Race 2'!$A$5:$I$28,9,FALSE))</f>
        <v>DNC</v>
      </c>
      <c r="H6" s="46">
        <f t="shared" si="2"/>
        <v>0</v>
      </c>
      <c r="I6" s="45" t="str">
        <f>IF(ISNA(VLOOKUP($B6,'Race 3'!$A$5:$I$27,9,FALSE)),"DNC",VLOOKUP($B6,'Race 3'!$A$5:$I$27,9,FALSE))</f>
        <v>DNC</v>
      </c>
      <c r="J6" s="46">
        <f t="shared" si="3"/>
        <v>0</v>
      </c>
      <c r="K6" s="45" t="str">
        <f>IF(ISNA(VLOOKUP($B6,'Race 4'!$A$5:$I$29,9,FALSE)),"DNC",VLOOKUP($B6,'Race 4'!$A$5:$I$29,9,FALSE))</f>
        <v>DNC</v>
      </c>
      <c r="L6" s="46">
        <f t="shared" si="4"/>
        <v>0</v>
      </c>
      <c r="M6" s="45" t="str">
        <f>IF(ISNA(VLOOKUP($B6,'Race 5'!$A$5:$I$30,9,FALSE)),"DNC",VLOOKUP($B6,'Race 5'!$A$5:$I$30,9,FALSE))</f>
        <v>DNC</v>
      </c>
      <c r="N6" s="46">
        <f t="shared" si="5"/>
        <v>0</v>
      </c>
      <c r="O6" s="47">
        <f t="shared" si="7"/>
        <v>0</v>
      </c>
      <c r="P6" s="48">
        <f t="shared" si="8"/>
        <v>0</v>
      </c>
      <c r="Q6" s="49">
        <f t="shared" si="6"/>
        <v>18</v>
      </c>
      <c r="R6" s="51">
        <f t="shared" si="9"/>
        <v>0</v>
      </c>
      <c r="S6" s="51">
        <f t="shared" si="10"/>
        <v>0</v>
      </c>
      <c r="T6" s="51">
        <f t="shared" si="11"/>
        <v>0</v>
      </c>
      <c r="U6" s="51">
        <f t="shared" si="12"/>
        <v>0</v>
      </c>
      <c r="V6" s="51">
        <f t="shared" si="13"/>
        <v>0</v>
      </c>
      <c r="W6" s="51">
        <f t="shared" si="14"/>
        <v>0</v>
      </c>
    </row>
    <row r="7" spans="1:23" hidden="1" x14ac:dyDescent="0.2">
      <c r="A7">
        <f t="shared" si="0"/>
        <v>0</v>
      </c>
      <c r="B7" s="4">
        <v>19</v>
      </c>
      <c r="C7" s="44" t="str">
        <f>VLOOKUP($B7,[1]Sheet1!$A$3:$C$89,2)</f>
        <v>Athena</v>
      </c>
      <c r="D7" s="44" t="str">
        <f>VLOOKUP($B7,[1]Sheet1!$A$3:$C$89,3)</f>
        <v>S Fraser</v>
      </c>
      <c r="E7" s="45" t="str">
        <f>IF(ISNA(VLOOKUP($B7,'Race 1'!$A$5:$I$26,9,FALSE)),"DNC",VLOOKUP($B7,'Race 1'!$A$5:$I$26,9,FALSE))</f>
        <v>DNC</v>
      </c>
      <c r="F7" s="46">
        <f t="shared" si="1"/>
        <v>0</v>
      </c>
      <c r="G7" s="45" t="str">
        <f>IF(ISNA(VLOOKUP($B7,'Race 2'!$A$5:$I$28,9,FALSE)),"DNC",VLOOKUP($B7,'Race 2'!$A$5:$I$28,9,FALSE))</f>
        <v>DNC</v>
      </c>
      <c r="H7" s="46">
        <f t="shared" si="2"/>
        <v>0</v>
      </c>
      <c r="I7" s="45" t="str">
        <f>IF(ISNA(VLOOKUP($B7,'Race 3'!$A$5:$I$27,9,FALSE)),"DNC",VLOOKUP($B7,'Race 3'!$A$5:$I$27,9,FALSE))</f>
        <v>DNC</v>
      </c>
      <c r="J7" s="46">
        <f t="shared" si="3"/>
        <v>0</v>
      </c>
      <c r="K7" s="45" t="str">
        <f>IF(ISNA(VLOOKUP($B7,'Race 4'!$A$5:$I$29,9,FALSE)),"DNC",VLOOKUP($B7,'Race 4'!$A$5:$I$29,9,FALSE))</f>
        <v>DNC</v>
      </c>
      <c r="L7" s="46">
        <f t="shared" si="4"/>
        <v>0</v>
      </c>
      <c r="M7" s="45" t="str">
        <f>IF(ISNA(VLOOKUP($B7,'Race 5'!$A$5:$I$30,9,FALSE)),"DNC",VLOOKUP($B7,'Race 5'!$A$5:$I$30,9,FALSE))</f>
        <v>DNC</v>
      </c>
      <c r="N7" s="46">
        <f t="shared" si="5"/>
        <v>0</v>
      </c>
      <c r="O7" s="47">
        <f t="shared" si="7"/>
        <v>0</v>
      </c>
      <c r="P7" s="48">
        <f t="shared" si="8"/>
        <v>0</v>
      </c>
      <c r="Q7" s="49">
        <f t="shared" si="6"/>
        <v>18</v>
      </c>
      <c r="R7" s="51">
        <f t="shared" si="9"/>
        <v>0</v>
      </c>
      <c r="S7" s="51">
        <f t="shared" si="10"/>
        <v>0</v>
      </c>
      <c r="T7" s="51">
        <f t="shared" si="11"/>
        <v>0</v>
      </c>
      <c r="U7" s="51">
        <f t="shared" si="12"/>
        <v>0</v>
      </c>
      <c r="V7" s="51">
        <f t="shared" si="13"/>
        <v>0</v>
      </c>
      <c r="W7" s="51">
        <f t="shared" si="14"/>
        <v>0</v>
      </c>
    </row>
    <row r="8" spans="1:23" ht="12.75" customHeight="1" x14ac:dyDescent="0.2">
      <c r="A8">
        <f t="shared" si="0"/>
        <v>1</v>
      </c>
      <c r="B8" s="4">
        <v>29</v>
      </c>
      <c r="C8" s="44" t="str">
        <f>VLOOKUP($B8,[1]Sheet1!$A$3:$C$89,2)</f>
        <v>Wild Child</v>
      </c>
      <c r="D8" s="44" t="str">
        <f>VLOOKUP($B8,[1]Sheet1!$A$3:$C$89,3)</f>
        <v>T Bird</v>
      </c>
      <c r="E8" s="45">
        <f>IF(ISNA(VLOOKUP($B8,'Race 1'!$A$5:$I$26,9,FALSE)),"DNC",VLOOKUP($B8,'Race 1'!$A$5:$I$26,9,FALSE))</f>
        <v>14</v>
      </c>
      <c r="F8" s="46">
        <f t="shared" si="1"/>
        <v>23.529411764705884</v>
      </c>
      <c r="G8" s="45">
        <f>IF(ISNA(VLOOKUP($B8,'Race 2'!$A$5:$I$28,9,FALSE)),"DNC",VLOOKUP($B8,'Race 2'!$A$5:$I$28,9,FALSE))</f>
        <v>15</v>
      </c>
      <c r="H8" s="46">
        <f t="shared" si="2"/>
        <v>22.222222222222221</v>
      </c>
      <c r="I8" s="45">
        <f>IF(ISNA(VLOOKUP($B8,'Race 3'!$A$5:$I$27,9,FALSE)),"DNC",VLOOKUP($B8,'Race 3'!$A$5:$I$27,9,FALSE))</f>
        <v>12</v>
      </c>
      <c r="J8" s="46">
        <f t="shared" si="3"/>
        <v>26.666666666666668</v>
      </c>
      <c r="K8" s="45">
        <f>IF(ISNA(VLOOKUP($B8,'Race 4'!$A$5:$I$29,9,FALSE)),"DNC",VLOOKUP($B8,'Race 4'!$A$5:$I$29,9,FALSE))</f>
        <v>12</v>
      </c>
      <c r="L8" s="46">
        <f t="shared" si="4"/>
        <v>26.666666666666668</v>
      </c>
      <c r="M8" s="45">
        <f>IF(ISNA(VLOOKUP($B8,'Race 5'!$A$5:$I$30,9,FALSE)),"DNC",VLOOKUP($B8,'Race 5'!$A$5:$I$30,9,FALSE))</f>
        <v>13</v>
      </c>
      <c r="N8" s="46">
        <f t="shared" si="5"/>
        <v>25</v>
      </c>
      <c r="O8" s="47">
        <f t="shared" si="7"/>
        <v>124.08496732026146</v>
      </c>
      <c r="P8" s="48">
        <f t="shared" si="8"/>
        <v>101.86274509803923</v>
      </c>
      <c r="Q8" s="49">
        <f t="shared" si="6"/>
        <v>14</v>
      </c>
      <c r="R8" s="51">
        <f t="shared" si="9"/>
        <v>22.222222222222221</v>
      </c>
      <c r="S8" s="51">
        <f t="shared" si="10"/>
        <v>23.529411764705884</v>
      </c>
      <c r="T8" s="51">
        <f t="shared" si="11"/>
        <v>22.222222222222221</v>
      </c>
      <c r="U8" s="51">
        <f t="shared" si="12"/>
        <v>26.666666666666668</v>
      </c>
      <c r="V8" s="51">
        <f t="shared" si="13"/>
        <v>26.666666666666668</v>
      </c>
      <c r="W8" s="51">
        <f t="shared" si="14"/>
        <v>25</v>
      </c>
    </row>
    <row r="9" spans="1:23" hidden="1" x14ac:dyDescent="0.2">
      <c r="A9">
        <f t="shared" si="0"/>
        <v>0</v>
      </c>
      <c r="B9" s="4">
        <v>31</v>
      </c>
      <c r="C9" s="44" t="str">
        <f>VLOOKUP($B9,[1]Sheet1!$A$3:$C$89,2)</f>
        <v>Sayonara</v>
      </c>
      <c r="D9" s="44" t="str">
        <f>VLOOKUP($B9,[1]Sheet1!$A$3:$C$89,3)</f>
        <v>M Drake</v>
      </c>
      <c r="E9" s="45" t="str">
        <f>IF(ISNA(VLOOKUP($B9,'Race 1'!$A$5:$I$26,9,FALSE)),"DNC",VLOOKUP($B9,'Race 1'!$A$5:$I$26,9,FALSE))</f>
        <v>DNC</v>
      </c>
      <c r="F9" s="46">
        <f t="shared" si="1"/>
        <v>0</v>
      </c>
      <c r="G9" s="45" t="str">
        <f>IF(ISNA(VLOOKUP($B9,'Race 2'!$A$5:$I$28,9,FALSE)),"DNC",VLOOKUP($B9,'Race 2'!$A$5:$I$28,9,FALSE))</f>
        <v>DNC</v>
      </c>
      <c r="H9" s="46">
        <f t="shared" si="2"/>
        <v>0</v>
      </c>
      <c r="I9" s="45" t="str">
        <f>IF(ISNA(VLOOKUP($B9,'Race 3'!$A$5:$I$27,9,FALSE)),"DNC",VLOOKUP($B9,'Race 3'!$A$5:$I$27,9,FALSE))</f>
        <v>DNC</v>
      </c>
      <c r="J9" s="46">
        <f t="shared" si="3"/>
        <v>0</v>
      </c>
      <c r="K9" s="45" t="str">
        <f>IF(ISNA(VLOOKUP($B9,'Race 4'!$A$5:$I$29,9,FALSE)),"DNC",VLOOKUP($B9,'Race 4'!$A$5:$I$29,9,FALSE))</f>
        <v>DNC</v>
      </c>
      <c r="L9" s="46">
        <f t="shared" si="4"/>
        <v>0</v>
      </c>
      <c r="M9" s="45" t="str">
        <f>IF(ISNA(VLOOKUP($B9,'Race 5'!$A$5:$I$30,9,FALSE)),"DNC",VLOOKUP($B9,'Race 5'!$A$5:$I$30,9,FALSE))</f>
        <v>DNC</v>
      </c>
      <c r="N9" s="46">
        <f t="shared" si="5"/>
        <v>0</v>
      </c>
      <c r="O9" s="47">
        <f t="shared" si="7"/>
        <v>0</v>
      </c>
      <c r="P9" s="48">
        <f t="shared" si="8"/>
        <v>0</v>
      </c>
      <c r="Q9" s="49">
        <f t="shared" si="6"/>
        <v>18</v>
      </c>
      <c r="R9" s="51">
        <f t="shared" si="9"/>
        <v>0</v>
      </c>
      <c r="S9" s="51">
        <f t="shared" si="10"/>
        <v>0</v>
      </c>
      <c r="T9" s="51">
        <f t="shared" si="11"/>
        <v>0</v>
      </c>
      <c r="U9" s="51">
        <f t="shared" si="12"/>
        <v>0</v>
      </c>
      <c r="V9" s="51">
        <f t="shared" si="13"/>
        <v>0</v>
      </c>
      <c r="W9" s="51">
        <f t="shared" si="14"/>
        <v>0</v>
      </c>
    </row>
    <row r="10" spans="1:23" hidden="1" x14ac:dyDescent="0.2">
      <c r="A10">
        <f t="shared" si="0"/>
        <v>0</v>
      </c>
      <c r="B10" s="4">
        <v>39</v>
      </c>
      <c r="C10" s="44" t="str">
        <f>VLOOKUP($B10,[1]Sheet1!$A$3:$C$89,2)</f>
        <v>Windbag II</v>
      </c>
      <c r="D10" s="44" t="str">
        <f>VLOOKUP($B10,[1]Sheet1!$A$3:$C$89,3)</f>
        <v>R Mackie</v>
      </c>
      <c r="E10" s="45" t="str">
        <f>IF(ISNA(VLOOKUP($B10,'Race 1'!$A$5:$I$26,9,FALSE)),"DNC",VLOOKUP($B10,'Race 1'!$A$5:$I$26,9,FALSE))</f>
        <v>DNC</v>
      </c>
      <c r="F10" s="46">
        <f t="shared" si="1"/>
        <v>0</v>
      </c>
      <c r="G10" s="45" t="str">
        <f>IF(ISNA(VLOOKUP($B10,'Race 2'!$A$5:$I$28,9,FALSE)),"DNC",VLOOKUP($B10,'Race 2'!$A$5:$I$28,9,FALSE))</f>
        <v>DNC</v>
      </c>
      <c r="H10" s="46">
        <f t="shared" si="2"/>
        <v>0</v>
      </c>
      <c r="I10" s="45" t="str">
        <f>IF(ISNA(VLOOKUP($B10,'Race 3'!$A$5:$I$27,9,FALSE)),"DNC",VLOOKUP($B10,'Race 3'!$A$5:$I$27,9,FALSE))</f>
        <v>DNC</v>
      </c>
      <c r="J10" s="46">
        <f t="shared" si="3"/>
        <v>0</v>
      </c>
      <c r="K10" s="45" t="str">
        <f>IF(ISNA(VLOOKUP($B10,'Race 4'!$A$5:$I$29,9,FALSE)),"DNC",VLOOKUP($B10,'Race 4'!$A$5:$I$29,9,FALSE))</f>
        <v>DNC</v>
      </c>
      <c r="L10" s="46">
        <f t="shared" si="4"/>
        <v>0</v>
      </c>
      <c r="M10" s="45" t="str">
        <f>IF(ISNA(VLOOKUP($B10,'Race 5'!$A$5:$I$30,9,FALSE)),"DNC",VLOOKUP($B10,'Race 5'!$A$5:$I$30,9,FALSE))</f>
        <v>DNC</v>
      </c>
      <c r="N10" s="46">
        <f t="shared" si="5"/>
        <v>0</v>
      </c>
      <c r="O10" s="47">
        <f t="shared" si="7"/>
        <v>0</v>
      </c>
      <c r="P10" s="48">
        <f t="shared" si="8"/>
        <v>0</v>
      </c>
      <c r="Q10" s="49">
        <f t="shared" si="6"/>
        <v>18</v>
      </c>
      <c r="R10" s="51">
        <f t="shared" si="9"/>
        <v>0</v>
      </c>
      <c r="S10" s="51">
        <f t="shared" si="10"/>
        <v>0</v>
      </c>
      <c r="T10" s="51">
        <f t="shared" si="11"/>
        <v>0</v>
      </c>
      <c r="U10" s="51">
        <f t="shared" si="12"/>
        <v>0</v>
      </c>
      <c r="V10" s="51">
        <f t="shared" si="13"/>
        <v>0</v>
      </c>
      <c r="W10" s="51">
        <f t="shared" si="14"/>
        <v>0</v>
      </c>
    </row>
    <row r="11" spans="1:23" hidden="1" x14ac:dyDescent="0.2">
      <c r="A11">
        <f t="shared" si="0"/>
        <v>0</v>
      </c>
      <c r="B11" s="4">
        <v>42</v>
      </c>
      <c r="C11" s="44" t="str">
        <f>VLOOKUP($B11,[1]Sheet1!$A$3:$C$89,2)</f>
        <v>Free N Easy</v>
      </c>
      <c r="D11" s="44" t="str">
        <f>VLOOKUP($B11,[1]Sheet1!$A$3:$C$89,3)</f>
        <v>B Wilcock</v>
      </c>
      <c r="E11" s="45" t="str">
        <f>IF(ISNA(VLOOKUP($B11,'Race 1'!$A$5:$I$26,9,FALSE)),"DNC",VLOOKUP($B11,'Race 1'!$A$5:$I$26,9,FALSE))</f>
        <v>DNC</v>
      </c>
      <c r="F11" s="46">
        <f t="shared" si="1"/>
        <v>0</v>
      </c>
      <c r="G11" s="45" t="str">
        <f>IF(ISNA(VLOOKUP($B11,'Race 2'!$A$5:$I$28,9,FALSE)),"DNC",VLOOKUP($B11,'Race 2'!$A$5:$I$28,9,FALSE))</f>
        <v>DNC</v>
      </c>
      <c r="H11" s="46">
        <f t="shared" si="2"/>
        <v>0</v>
      </c>
      <c r="I11" s="45" t="str">
        <f>IF(ISNA(VLOOKUP($B11,'Race 3'!$A$5:$I$27,9,FALSE)),"DNC",VLOOKUP($B11,'Race 3'!$A$5:$I$27,9,FALSE))</f>
        <v>DNC</v>
      </c>
      <c r="J11" s="46">
        <f t="shared" si="3"/>
        <v>0</v>
      </c>
      <c r="K11" s="45" t="str">
        <f>IF(ISNA(VLOOKUP($B11,'Race 4'!$A$5:$I$29,9,FALSE)),"DNC",VLOOKUP($B11,'Race 4'!$A$5:$I$29,9,FALSE))</f>
        <v>DNC</v>
      </c>
      <c r="L11" s="46">
        <f t="shared" si="4"/>
        <v>0</v>
      </c>
      <c r="M11" s="45" t="str">
        <f>IF(ISNA(VLOOKUP($B11,'Race 5'!$A$5:$I$30,9,FALSE)),"DNC",VLOOKUP($B11,'Race 5'!$A$5:$I$30,9,FALSE))</f>
        <v>DNC</v>
      </c>
      <c r="N11" s="46">
        <f t="shared" si="5"/>
        <v>0</v>
      </c>
      <c r="O11" s="47">
        <f t="shared" si="7"/>
        <v>0</v>
      </c>
      <c r="P11" s="48">
        <f t="shared" si="8"/>
        <v>0</v>
      </c>
      <c r="Q11" s="49">
        <f t="shared" si="6"/>
        <v>18</v>
      </c>
      <c r="R11" s="51">
        <f t="shared" si="9"/>
        <v>0</v>
      </c>
      <c r="S11" s="51">
        <f t="shared" si="10"/>
        <v>0</v>
      </c>
      <c r="T11" s="51">
        <f t="shared" si="11"/>
        <v>0</v>
      </c>
      <c r="U11" s="51">
        <f t="shared" si="12"/>
        <v>0</v>
      </c>
      <c r="V11" s="51">
        <f t="shared" si="13"/>
        <v>0</v>
      </c>
      <c r="W11" s="51">
        <f t="shared" si="14"/>
        <v>0</v>
      </c>
    </row>
    <row r="12" spans="1:23" hidden="1" x14ac:dyDescent="0.2">
      <c r="A12">
        <f t="shared" si="0"/>
        <v>0</v>
      </c>
      <c r="B12" s="4">
        <v>45</v>
      </c>
      <c r="C12" s="44" t="str">
        <f>VLOOKUP($B12,[1]Sheet1!$A$3:$C$89,2)</f>
        <v>Ozzie</v>
      </c>
      <c r="D12" s="44" t="str">
        <f>VLOOKUP($B12,[1]Sheet1!$A$3:$C$89,3)</f>
        <v>J Simpson</v>
      </c>
      <c r="E12" s="45" t="str">
        <f>IF(ISNA(VLOOKUP($B12,'Race 1'!$A$5:$I$26,9,FALSE)),"DNC",VLOOKUP($B12,'Race 1'!$A$5:$I$26,9,FALSE))</f>
        <v>DNC</v>
      </c>
      <c r="F12" s="46">
        <f t="shared" si="1"/>
        <v>0</v>
      </c>
      <c r="G12" s="45" t="str">
        <f>IF(ISNA(VLOOKUP($B12,'Race 2'!$A$5:$I$28,9,FALSE)),"DNC",VLOOKUP($B12,'Race 2'!$A$5:$I$28,9,FALSE))</f>
        <v>DNC</v>
      </c>
      <c r="H12" s="46">
        <f t="shared" si="2"/>
        <v>0</v>
      </c>
      <c r="I12" s="45" t="str">
        <f>IF(ISNA(VLOOKUP($B12,'Race 3'!$A$5:$I$27,9,FALSE)),"DNC",VLOOKUP($B12,'Race 3'!$A$5:$I$27,9,FALSE))</f>
        <v>DNC</v>
      </c>
      <c r="J12" s="46">
        <f t="shared" si="3"/>
        <v>0</v>
      </c>
      <c r="K12" s="45" t="str">
        <f>IF(ISNA(VLOOKUP($B12,'Race 4'!$A$5:$I$29,9,FALSE)),"DNC",VLOOKUP($B12,'Race 4'!$A$5:$I$29,9,FALSE))</f>
        <v>DNC</v>
      </c>
      <c r="L12" s="46">
        <f t="shared" si="4"/>
        <v>0</v>
      </c>
      <c r="M12" s="45" t="str">
        <f>IF(ISNA(VLOOKUP($B12,'Race 5'!$A$5:$I$30,9,FALSE)),"DNC",VLOOKUP($B12,'Race 5'!$A$5:$I$30,9,FALSE))</f>
        <v>DNC</v>
      </c>
      <c r="N12" s="46">
        <f t="shared" si="5"/>
        <v>0</v>
      </c>
      <c r="O12" s="47">
        <f t="shared" si="7"/>
        <v>0</v>
      </c>
      <c r="P12" s="48">
        <f t="shared" si="8"/>
        <v>0</v>
      </c>
      <c r="Q12" s="49">
        <f t="shared" si="6"/>
        <v>18</v>
      </c>
      <c r="R12" s="51">
        <f t="shared" si="9"/>
        <v>0</v>
      </c>
      <c r="S12" s="51">
        <f t="shared" si="10"/>
        <v>0</v>
      </c>
      <c r="T12" s="51">
        <f t="shared" si="11"/>
        <v>0</v>
      </c>
      <c r="U12" s="51">
        <f t="shared" si="12"/>
        <v>0</v>
      </c>
      <c r="V12" s="51">
        <f t="shared" si="13"/>
        <v>0</v>
      </c>
      <c r="W12" s="51">
        <f t="shared" si="14"/>
        <v>0</v>
      </c>
    </row>
    <row r="13" spans="1:23" hidden="1" x14ac:dyDescent="0.2">
      <c r="A13">
        <f t="shared" si="0"/>
        <v>0</v>
      </c>
      <c r="B13" s="4">
        <v>50</v>
      </c>
      <c r="C13" s="44" t="str">
        <f>VLOOKUP($B13,[1]Sheet1!$A$3:$C$89,2)</f>
        <v>Harlequin</v>
      </c>
      <c r="D13" s="44" t="str">
        <f>VLOOKUP($B13,[1]Sheet1!$A$3:$C$89,3)</f>
        <v>C Cook</v>
      </c>
      <c r="E13" s="45" t="str">
        <f>IF(ISNA(VLOOKUP($B13,'Race 1'!$A$5:$I$26,9,FALSE)),"DNC",VLOOKUP($B13,'Race 1'!$A$5:$I$26,9,FALSE))</f>
        <v>DNC</v>
      </c>
      <c r="F13" s="46">
        <f t="shared" si="1"/>
        <v>0</v>
      </c>
      <c r="G13" s="45" t="str">
        <f>IF(ISNA(VLOOKUP($B13,'Race 2'!$A$5:$I$28,9,FALSE)),"DNC",VLOOKUP($B13,'Race 2'!$A$5:$I$28,9,FALSE))</f>
        <v>DNC</v>
      </c>
      <c r="H13" s="46">
        <f t="shared" si="2"/>
        <v>0</v>
      </c>
      <c r="I13" s="45" t="str">
        <f>IF(ISNA(VLOOKUP($B13,'Race 3'!$A$5:$I$27,9,FALSE)),"DNC",VLOOKUP($B13,'Race 3'!$A$5:$I$27,9,FALSE))</f>
        <v>DNC</v>
      </c>
      <c r="J13" s="46">
        <f t="shared" si="3"/>
        <v>0</v>
      </c>
      <c r="K13" s="45" t="str">
        <f>IF(ISNA(VLOOKUP($B13,'Race 4'!$A$5:$I$29,9,FALSE)),"DNC",VLOOKUP($B13,'Race 4'!$A$5:$I$29,9,FALSE))</f>
        <v>DNC</v>
      </c>
      <c r="L13" s="46">
        <f t="shared" si="4"/>
        <v>0</v>
      </c>
      <c r="M13" s="45" t="str">
        <f>IF(ISNA(VLOOKUP($B13,'Race 5'!$A$5:$I$30,9,FALSE)),"DNC",VLOOKUP($B13,'Race 5'!$A$5:$I$30,9,FALSE))</f>
        <v>DNC</v>
      </c>
      <c r="N13" s="46">
        <f t="shared" si="5"/>
        <v>0</v>
      </c>
      <c r="O13" s="47">
        <f t="shared" si="7"/>
        <v>0</v>
      </c>
      <c r="P13" s="48">
        <f t="shared" si="8"/>
        <v>0</v>
      </c>
      <c r="Q13" s="49">
        <f t="shared" si="6"/>
        <v>18</v>
      </c>
      <c r="R13" s="51">
        <f t="shared" si="9"/>
        <v>0</v>
      </c>
      <c r="S13" s="51">
        <f t="shared" si="10"/>
        <v>0</v>
      </c>
      <c r="T13" s="51">
        <f t="shared" si="11"/>
        <v>0</v>
      </c>
      <c r="U13" s="51">
        <f t="shared" si="12"/>
        <v>0</v>
      </c>
      <c r="V13" s="51">
        <f t="shared" si="13"/>
        <v>0</v>
      </c>
      <c r="W13" s="51">
        <f t="shared" si="14"/>
        <v>0</v>
      </c>
    </row>
    <row r="14" spans="1:23" hidden="1" x14ac:dyDescent="0.2">
      <c r="A14">
        <f t="shared" si="0"/>
        <v>0</v>
      </c>
      <c r="B14" s="4">
        <v>62</v>
      </c>
      <c r="C14" s="44" t="str">
        <f>VLOOKUP($B14,[1]Sheet1!$A$3:$C$89,2)</f>
        <v>Winsome</v>
      </c>
      <c r="D14" s="44" t="str">
        <f>VLOOKUP($B14,[1]Sheet1!$A$3:$C$89,3)</f>
        <v>M Williams</v>
      </c>
      <c r="E14" s="45" t="str">
        <f>IF(ISNA(VLOOKUP($B14,'Race 1'!$A$5:$I$26,9,FALSE)),"DNC",VLOOKUP($B14,'Race 1'!$A$5:$I$26,9,FALSE))</f>
        <v>DNC</v>
      </c>
      <c r="F14" s="46">
        <f t="shared" si="1"/>
        <v>0</v>
      </c>
      <c r="G14" s="45" t="str">
        <f>IF(ISNA(VLOOKUP($B14,'Race 2'!$A$5:$I$28,9,FALSE)),"DNC",VLOOKUP($B14,'Race 2'!$A$5:$I$28,9,FALSE))</f>
        <v>DNC</v>
      </c>
      <c r="H14" s="46">
        <f t="shared" si="2"/>
        <v>0</v>
      </c>
      <c r="I14" s="45" t="str">
        <f>IF(ISNA(VLOOKUP($B14,'Race 3'!$A$5:$I$27,9,FALSE)),"DNC",VLOOKUP($B14,'Race 3'!$A$5:$I$27,9,FALSE))</f>
        <v>DNC</v>
      </c>
      <c r="J14" s="46">
        <f t="shared" si="3"/>
        <v>0</v>
      </c>
      <c r="K14" s="45" t="str">
        <f>IF(ISNA(VLOOKUP($B14,'Race 4'!$A$5:$I$29,9,FALSE)),"DNC",VLOOKUP($B14,'Race 4'!$A$5:$I$29,9,FALSE))</f>
        <v>DNC</v>
      </c>
      <c r="L14" s="46">
        <f t="shared" si="4"/>
        <v>0</v>
      </c>
      <c r="M14" s="45" t="str">
        <f>IF(ISNA(VLOOKUP($B14,'Race 5'!$A$5:$I$30,9,FALSE)),"DNC",VLOOKUP($B14,'Race 5'!$A$5:$I$30,9,FALSE))</f>
        <v>DNC</v>
      </c>
      <c r="N14" s="46">
        <f t="shared" si="5"/>
        <v>0</v>
      </c>
      <c r="O14" s="47">
        <f t="shared" si="7"/>
        <v>0</v>
      </c>
      <c r="P14" s="48">
        <f t="shared" si="8"/>
        <v>0</v>
      </c>
      <c r="Q14" s="49">
        <f t="shared" si="6"/>
        <v>18</v>
      </c>
      <c r="R14" s="51">
        <f t="shared" si="9"/>
        <v>0</v>
      </c>
      <c r="S14" s="51">
        <f t="shared" si="10"/>
        <v>0</v>
      </c>
      <c r="T14" s="51">
        <f t="shared" si="11"/>
        <v>0</v>
      </c>
      <c r="U14" s="51">
        <f t="shared" si="12"/>
        <v>0</v>
      </c>
      <c r="V14" s="51">
        <f t="shared" si="13"/>
        <v>0</v>
      </c>
      <c r="W14" s="51">
        <f t="shared" si="14"/>
        <v>0</v>
      </c>
    </row>
    <row r="15" spans="1:23" hidden="1" x14ac:dyDescent="0.2">
      <c r="A15">
        <f t="shared" si="0"/>
        <v>0</v>
      </c>
      <c r="B15" s="4">
        <v>74</v>
      </c>
      <c r="C15" s="44" t="str">
        <f>VLOOKUP($B15,[1]Sheet1!$A$3:$C$89,2)</f>
        <v>Limit</v>
      </c>
      <c r="D15" s="44" t="str">
        <f>VLOOKUP($B15,[1]Sheet1!$A$3:$C$89,3)</f>
        <v>J Boraston</v>
      </c>
      <c r="E15" s="45" t="str">
        <f>IF(ISNA(VLOOKUP($B15,'Race 1'!$A$5:$I$26,9,FALSE)),"DNC",VLOOKUP($B15,'Race 1'!$A$5:$I$26,9,FALSE))</f>
        <v>DNC</v>
      </c>
      <c r="F15" s="46">
        <f t="shared" si="1"/>
        <v>0</v>
      </c>
      <c r="G15" s="45" t="str">
        <f>IF(ISNA(VLOOKUP($B15,'Race 2'!$A$5:$I$28,9,FALSE)),"DNC",VLOOKUP($B15,'Race 2'!$A$5:$I$28,9,FALSE))</f>
        <v>DNC</v>
      </c>
      <c r="H15" s="46">
        <f t="shared" si="2"/>
        <v>0</v>
      </c>
      <c r="I15" s="45" t="str">
        <f>IF(ISNA(VLOOKUP($B15,'Race 3'!$A$5:$I$27,9,FALSE)),"DNC",VLOOKUP($B15,'Race 3'!$A$5:$I$27,9,FALSE))</f>
        <v>DNC</v>
      </c>
      <c r="J15" s="46">
        <f t="shared" si="3"/>
        <v>0</v>
      </c>
      <c r="K15" s="45" t="str">
        <f>IF(ISNA(VLOOKUP($B15,'Race 4'!$A$5:$I$29,9,FALSE)),"DNC",VLOOKUP($B15,'Race 4'!$A$5:$I$29,9,FALSE))</f>
        <v>DNC</v>
      </c>
      <c r="L15" s="46">
        <f t="shared" si="4"/>
        <v>0</v>
      </c>
      <c r="M15" s="45" t="str">
        <f>IF(ISNA(VLOOKUP($B15,'Race 5'!$A$5:$I$30,9,FALSE)),"DNC",VLOOKUP($B15,'Race 5'!$A$5:$I$30,9,FALSE))</f>
        <v>DNC</v>
      </c>
      <c r="N15" s="46">
        <f t="shared" si="5"/>
        <v>0</v>
      </c>
      <c r="O15" s="47">
        <f t="shared" si="7"/>
        <v>0</v>
      </c>
      <c r="P15" s="48">
        <f t="shared" si="8"/>
        <v>0</v>
      </c>
      <c r="Q15" s="49">
        <f t="shared" si="6"/>
        <v>18</v>
      </c>
      <c r="R15" s="51">
        <f t="shared" si="9"/>
        <v>0</v>
      </c>
      <c r="S15" s="51">
        <f t="shared" si="10"/>
        <v>0</v>
      </c>
      <c r="T15" s="51">
        <f t="shared" si="11"/>
        <v>0</v>
      </c>
      <c r="U15" s="51">
        <f t="shared" si="12"/>
        <v>0</v>
      </c>
      <c r="V15" s="51">
        <f t="shared" si="13"/>
        <v>0</v>
      </c>
      <c r="W15" s="51">
        <f t="shared" si="14"/>
        <v>0</v>
      </c>
    </row>
    <row r="16" spans="1:23" ht="12.75" customHeight="1" x14ac:dyDescent="0.2">
      <c r="A16">
        <f t="shared" si="0"/>
        <v>1</v>
      </c>
      <c r="B16" s="4">
        <v>75</v>
      </c>
      <c r="C16" s="44" t="str">
        <f>VLOOKUP($B16,[1]Sheet1!$A$3:$C$89,2)</f>
        <v>Cracklin Rosie</v>
      </c>
      <c r="D16" s="44" t="str">
        <f>VLOOKUP($B16,[1]Sheet1!$A$3:$C$89,3)</f>
        <v>C Bridges</v>
      </c>
      <c r="E16" s="45">
        <f>IF(ISNA(VLOOKUP($B16,'Race 1'!$A$5:$I$26,9,FALSE)),"DNC",VLOOKUP($B16,'Race 1'!$A$5:$I$26,9,FALSE))</f>
        <v>9</v>
      </c>
      <c r="F16" s="46">
        <f t="shared" si="1"/>
        <v>33.333333333333336</v>
      </c>
      <c r="G16" s="45">
        <f>IF(ISNA(VLOOKUP($B16,'Race 2'!$A$5:$I$28,9,FALSE)),"DNC",VLOOKUP($B16,'Race 2'!$A$5:$I$28,9,FALSE))</f>
        <v>7</v>
      </c>
      <c r="H16" s="46">
        <f t="shared" si="2"/>
        <v>40</v>
      </c>
      <c r="I16" s="45" t="str">
        <f>IF(ISNA(VLOOKUP($B16,'Race 3'!$A$5:$I$27,9,FALSE)),"DNC",VLOOKUP($B16,'Race 3'!$A$5:$I$27,9,FALSE))</f>
        <v>dnf</v>
      </c>
      <c r="J16" s="46">
        <f t="shared" si="3"/>
        <v>19.047619047619047</v>
      </c>
      <c r="K16" s="45">
        <f>IF(ISNA(VLOOKUP($B16,'Race 4'!$A$5:$I$29,9,FALSE)),"DNC",VLOOKUP($B16,'Race 4'!$A$5:$I$29,9,FALSE))</f>
        <v>10</v>
      </c>
      <c r="L16" s="46">
        <f t="shared" si="4"/>
        <v>30.76923076923077</v>
      </c>
      <c r="M16" s="45">
        <f>IF(ISNA(VLOOKUP($B16,'Race 5'!$A$5:$I$30,9,FALSE)),"DNC",VLOOKUP($B16,'Race 5'!$A$5:$I$30,9,FALSE))</f>
        <v>6</v>
      </c>
      <c r="N16" s="46">
        <f t="shared" si="5"/>
        <v>44.444444444444443</v>
      </c>
      <c r="O16" s="47">
        <f t="shared" si="7"/>
        <v>167.59462759462761</v>
      </c>
      <c r="P16" s="48">
        <f t="shared" si="8"/>
        <v>148.54700854700857</v>
      </c>
      <c r="Q16" s="49">
        <f t="shared" si="6"/>
        <v>10</v>
      </c>
      <c r="R16" s="51">
        <f t="shared" si="9"/>
        <v>19.047619047619047</v>
      </c>
      <c r="S16" s="51">
        <f t="shared" si="10"/>
        <v>33.333333333333336</v>
      </c>
      <c r="T16" s="51">
        <f t="shared" si="11"/>
        <v>40</v>
      </c>
      <c r="U16" s="51">
        <f t="shared" si="12"/>
        <v>19.047619047619047</v>
      </c>
      <c r="V16" s="51">
        <f t="shared" si="13"/>
        <v>30.76923076923077</v>
      </c>
      <c r="W16" s="51">
        <f t="shared" si="14"/>
        <v>44.444444444444443</v>
      </c>
    </row>
    <row r="17" spans="1:23" ht="12.75" customHeight="1" x14ac:dyDescent="0.2">
      <c r="A17">
        <f t="shared" si="0"/>
        <v>1</v>
      </c>
      <c r="B17" s="4">
        <v>85</v>
      </c>
      <c r="C17" s="44" t="str">
        <f>VLOOKUP($B17,[1]Sheet1!$A$3:$C$89,2)</f>
        <v>Gamble</v>
      </c>
      <c r="D17" s="44" t="str">
        <f>VLOOKUP($B17,[1]Sheet1!$A$3:$C$89,3)</f>
        <v>R Wenham</v>
      </c>
      <c r="E17" s="45">
        <f>IF(ISNA(VLOOKUP($B17,'Race 1'!$A$5:$I$26,9,FALSE)),"DNC",VLOOKUP($B17,'Race 1'!$A$5:$I$26,9,FALSE))</f>
        <v>8</v>
      </c>
      <c r="F17" s="46">
        <f t="shared" si="1"/>
        <v>36.363636363636367</v>
      </c>
      <c r="G17" s="45">
        <f>IF(ISNA(VLOOKUP($B17,'Race 2'!$A$5:$I$28,9,FALSE)),"DNC",VLOOKUP($B17,'Race 2'!$A$5:$I$28,9,FALSE))</f>
        <v>6</v>
      </c>
      <c r="H17" s="46">
        <f t="shared" si="2"/>
        <v>44.444444444444443</v>
      </c>
      <c r="I17" s="45">
        <f>IF(ISNA(VLOOKUP($B17,'Race 3'!$A$5:$I$27,9,FALSE)),"DNC",VLOOKUP($B17,'Race 3'!$A$5:$I$27,9,FALSE))</f>
        <v>5</v>
      </c>
      <c r="J17" s="46">
        <f t="shared" si="3"/>
        <v>50</v>
      </c>
      <c r="K17" s="45">
        <f>IF(ISNA(VLOOKUP($B17,'Race 4'!$A$5:$I$29,9,FALSE)),"DNC",VLOOKUP($B17,'Race 4'!$A$5:$I$29,9,FALSE))</f>
        <v>2</v>
      </c>
      <c r="L17" s="46">
        <f t="shared" si="4"/>
        <v>80</v>
      </c>
      <c r="M17" s="45">
        <f>IF(ISNA(VLOOKUP($B17,'Race 5'!$A$5:$I$30,9,FALSE)),"DNC",VLOOKUP($B17,'Race 5'!$A$5:$I$30,9,FALSE))</f>
        <v>3</v>
      </c>
      <c r="N17" s="46">
        <f t="shared" si="5"/>
        <v>66.666666666666671</v>
      </c>
      <c r="O17" s="47">
        <f t="shared" si="7"/>
        <v>277.47474747474752</v>
      </c>
      <c r="P17" s="48">
        <f t="shared" si="8"/>
        <v>241.11111111111114</v>
      </c>
      <c r="Q17" s="49">
        <f t="shared" si="6"/>
        <v>4</v>
      </c>
      <c r="R17" s="51">
        <f t="shared" si="9"/>
        <v>36.363636363636367</v>
      </c>
      <c r="S17" s="51">
        <f t="shared" si="10"/>
        <v>36.363636363636367</v>
      </c>
      <c r="T17" s="51">
        <f t="shared" si="11"/>
        <v>44.444444444444443</v>
      </c>
      <c r="U17" s="51">
        <f t="shared" si="12"/>
        <v>50</v>
      </c>
      <c r="V17" s="51">
        <f t="shared" si="13"/>
        <v>80</v>
      </c>
      <c r="W17" s="51">
        <f t="shared" si="14"/>
        <v>66.666666666666671</v>
      </c>
    </row>
    <row r="18" spans="1:23" hidden="1" x14ac:dyDescent="0.2">
      <c r="A18">
        <f t="shared" si="0"/>
        <v>0</v>
      </c>
      <c r="B18" s="4">
        <v>86</v>
      </c>
      <c r="C18" s="44" t="str">
        <f>VLOOKUP($B18,[1]Sheet1!$A$3:$C$89,2)</f>
        <v>Wild Card</v>
      </c>
      <c r="D18" s="44" t="str">
        <f>VLOOKUP($B18,[1]Sheet1!$A$3:$C$89,3)</f>
        <v>T Wenham</v>
      </c>
      <c r="E18" s="45" t="str">
        <f>IF(ISNA(VLOOKUP($B18,'Race 1'!$A$5:$I$26,9,FALSE)),"DNC",VLOOKUP($B18,'Race 1'!$A$5:$I$26,9,FALSE))</f>
        <v>DNC</v>
      </c>
      <c r="F18" s="46">
        <f t="shared" si="1"/>
        <v>0</v>
      </c>
      <c r="G18" s="45" t="str">
        <f>IF(ISNA(VLOOKUP($B18,'Race 2'!$A$5:$I$28,9,FALSE)),"DNC",VLOOKUP($B18,'Race 2'!$A$5:$I$28,9,FALSE))</f>
        <v>DNC</v>
      </c>
      <c r="H18" s="46">
        <f t="shared" si="2"/>
        <v>0</v>
      </c>
      <c r="I18" s="45" t="str">
        <f>IF(ISNA(VLOOKUP($B18,'Race 3'!$A$5:$I$27,9,FALSE)),"DNC",VLOOKUP($B18,'Race 3'!$A$5:$I$27,9,FALSE))</f>
        <v>DNC</v>
      </c>
      <c r="J18" s="46">
        <f t="shared" si="3"/>
        <v>0</v>
      </c>
      <c r="K18" s="45" t="str">
        <f>IF(ISNA(VLOOKUP($B18,'Race 4'!$A$5:$I$29,9,FALSE)),"DNC",VLOOKUP($B18,'Race 4'!$A$5:$I$29,9,FALSE))</f>
        <v>DNC</v>
      </c>
      <c r="L18" s="46">
        <f t="shared" si="4"/>
        <v>0</v>
      </c>
      <c r="M18" s="45" t="str">
        <f>IF(ISNA(VLOOKUP($B18,'Race 5'!$A$5:$I$30,9,FALSE)),"DNC",VLOOKUP($B18,'Race 5'!$A$5:$I$30,9,FALSE))</f>
        <v>DNC</v>
      </c>
      <c r="N18" s="46">
        <f t="shared" si="5"/>
        <v>0</v>
      </c>
      <c r="O18" s="47">
        <f t="shared" si="7"/>
        <v>0</v>
      </c>
      <c r="P18" s="48">
        <f t="shared" si="8"/>
        <v>0</v>
      </c>
      <c r="Q18" s="49">
        <f t="shared" si="6"/>
        <v>18</v>
      </c>
      <c r="R18" s="51">
        <f t="shared" si="9"/>
        <v>0</v>
      </c>
      <c r="S18" s="51">
        <f t="shared" si="10"/>
        <v>0</v>
      </c>
      <c r="T18" s="51">
        <f t="shared" si="11"/>
        <v>0</v>
      </c>
      <c r="U18" s="51">
        <f t="shared" si="12"/>
        <v>0</v>
      </c>
      <c r="V18" s="51">
        <f t="shared" si="13"/>
        <v>0</v>
      </c>
      <c r="W18" s="51">
        <f t="shared" si="14"/>
        <v>0</v>
      </c>
    </row>
    <row r="19" spans="1:23" hidden="1" x14ac:dyDescent="0.2">
      <c r="A19">
        <f t="shared" si="0"/>
        <v>0</v>
      </c>
      <c r="B19" s="4">
        <v>87</v>
      </c>
      <c r="C19" s="44" t="str">
        <f>VLOOKUP($B19,[1]Sheet1!$A$3:$C$89,2)</f>
        <v>Silver Fox</v>
      </c>
      <c r="D19" s="44" t="str">
        <f>VLOOKUP($B19,[1]Sheet1!$A$3:$C$89,3)</f>
        <v>C Lee</v>
      </c>
      <c r="E19" s="45" t="str">
        <f>IF(ISNA(VLOOKUP($B19,'Race 1'!$A$5:$I$26,9,FALSE)),"DNC",VLOOKUP($B19,'Race 1'!$A$5:$I$26,9,FALSE))</f>
        <v>DNC</v>
      </c>
      <c r="F19" s="46">
        <f t="shared" si="1"/>
        <v>0</v>
      </c>
      <c r="G19" s="45" t="str">
        <f>IF(ISNA(VLOOKUP($B19,'Race 2'!$A$5:$I$28,9,FALSE)),"DNC",VLOOKUP($B19,'Race 2'!$A$5:$I$28,9,FALSE))</f>
        <v>DNC</v>
      </c>
      <c r="H19" s="46">
        <f t="shared" si="2"/>
        <v>0</v>
      </c>
      <c r="I19" s="45" t="str">
        <f>IF(ISNA(VLOOKUP($B19,'Race 3'!$A$5:$I$27,9,FALSE)),"DNC",VLOOKUP($B19,'Race 3'!$A$5:$I$27,9,FALSE))</f>
        <v>DNC</v>
      </c>
      <c r="J19" s="46">
        <f t="shared" si="3"/>
        <v>0</v>
      </c>
      <c r="K19" s="45" t="str">
        <f>IF(ISNA(VLOOKUP($B19,'Race 4'!$A$5:$I$29,9,FALSE)),"DNC",VLOOKUP($B19,'Race 4'!$A$5:$I$29,9,FALSE))</f>
        <v>DNC</v>
      </c>
      <c r="L19" s="46">
        <f t="shared" si="4"/>
        <v>0</v>
      </c>
      <c r="M19" s="45" t="str">
        <f>IF(ISNA(VLOOKUP($B19,'Race 5'!$A$5:$I$30,9,FALSE)),"DNC",VLOOKUP($B19,'Race 5'!$A$5:$I$30,9,FALSE))</f>
        <v>DNC</v>
      </c>
      <c r="N19" s="46">
        <f t="shared" si="5"/>
        <v>0</v>
      </c>
      <c r="O19" s="47">
        <f t="shared" si="7"/>
        <v>0</v>
      </c>
      <c r="P19" s="48">
        <f t="shared" si="8"/>
        <v>0</v>
      </c>
      <c r="Q19" s="49">
        <f t="shared" si="6"/>
        <v>18</v>
      </c>
      <c r="R19" s="51">
        <f t="shared" si="9"/>
        <v>0</v>
      </c>
      <c r="S19" s="51">
        <f t="shared" si="10"/>
        <v>0</v>
      </c>
      <c r="T19" s="51">
        <f t="shared" si="11"/>
        <v>0</v>
      </c>
      <c r="U19" s="51">
        <f t="shared" si="12"/>
        <v>0</v>
      </c>
      <c r="V19" s="51">
        <f t="shared" si="13"/>
        <v>0</v>
      </c>
      <c r="W19" s="51">
        <f t="shared" si="14"/>
        <v>0</v>
      </c>
    </row>
    <row r="20" spans="1:23" hidden="1" x14ac:dyDescent="0.2">
      <c r="A20">
        <f t="shared" si="0"/>
        <v>0</v>
      </c>
      <c r="B20" s="4">
        <v>95</v>
      </c>
      <c r="C20" s="44" t="str">
        <f>VLOOKUP($B20,[1]Sheet1!$A$3:$C$89,2)</f>
        <v>Alaurial</v>
      </c>
      <c r="D20" s="44" t="str">
        <f>VLOOKUP($B20,[1]Sheet1!$A$3:$C$89,3)</f>
        <v>S Parsons</v>
      </c>
      <c r="E20" s="45" t="str">
        <f>IF(ISNA(VLOOKUP($B20,'Race 1'!$A$5:$I$26,9,FALSE)),"DNC",VLOOKUP($B20,'Race 1'!$A$5:$I$26,9,FALSE))</f>
        <v>DNC</v>
      </c>
      <c r="F20" s="46">
        <f t="shared" si="1"/>
        <v>0</v>
      </c>
      <c r="G20" s="45" t="str">
        <f>IF(ISNA(VLOOKUP($B20,'Race 2'!$A$5:$I$28,9,FALSE)),"DNC",VLOOKUP($B20,'Race 2'!$A$5:$I$28,9,FALSE))</f>
        <v>DNC</v>
      </c>
      <c r="H20" s="46">
        <f t="shared" si="2"/>
        <v>0</v>
      </c>
      <c r="I20" s="45" t="str">
        <f>IF(ISNA(VLOOKUP($B20,'Race 3'!$A$5:$I$27,9,FALSE)),"DNC",VLOOKUP($B20,'Race 3'!$A$5:$I$27,9,FALSE))</f>
        <v>DNC</v>
      </c>
      <c r="J20" s="46">
        <f t="shared" si="3"/>
        <v>0</v>
      </c>
      <c r="K20" s="45" t="str">
        <f>IF(ISNA(VLOOKUP($B20,'Race 4'!$A$5:$I$29,9,FALSE)),"DNC",VLOOKUP($B20,'Race 4'!$A$5:$I$29,9,FALSE))</f>
        <v>DNC</v>
      </c>
      <c r="L20" s="46">
        <f t="shared" si="4"/>
        <v>0</v>
      </c>
      <c r="M20" s="45" t="str">
        <f>IF(ISNA(VLOOKUP($B20,'Race 5'!$A$5:$I$30,9,FALSE)),"DNC",VLOOKUP($B20,'Race 5'!$A$5:$I$30,9,FALSE))</f>
        <v>DNC</v>
      </c>
      <c r="N20" s="46">
        <f t="shared" si="5"/>
        <v>0</v>
      </c>
      <c r="O20" s="47">
        <f t="shared" si="7"/>
        <v>0</v>
      </c>
      <c r="P20" s="48">
        <f t="shared" si="8"/>
        <v>0</v>
      </c>
      <c r="Q20" s="49">
        <f t="shared" si="6"/>
        <v>18</v>
      </c>
      <c r="R20" s="51">
        <f t="shared" si="9"/>
        <v>0</v>
      </c>
      <c r="S20" s="51">
        <f t="shared" si="10"/>
        <v>0</v>
      </c>
      <c r="T20" s="51">
        <f t="shared" si="11"/>
        <v>0</v>
      </c>
      <c r="U20" s="51">
        <f t="shared" si="12"/>
        <v>0</v>
      </c>
      <c r="V20" s="51">
        <f t="shared" si="13"/>
        <v>0</v>
      </c>
      <c r="W20" s="51">
        <f t="shared" si="14"/>
        <v>0</v>
      </c>
    </row>
    <row r="21" spans="1:23" hidden="1" x14ac:dyDescent="0.2">
      <c r="A21">
        <f t="shared" si="0"/>
        <v>0</v>
      </c>
      <c r="B21" s="4">
        <v>97</v>
      </c>
      <c r="C21" s="44" t="str">
        <f>VLOOKUP($B21,[1]Sheet1!$A$3:$C$89,2)</f>
        <v>Racing Stripes</v>
      </c>
      <c r="D21" s="44" t="str">
        <f>VLOOKUP($B21,[1]Sheet1!$A$3:$C$89,3)</f>
        <v>D Palmer</v>
      </c>
      <c r="E21" s="45" t="str">
        <f>IF(ISNA(VLOOKUP($B21,'Race 1'!$A$5:$I$26,9,FALSE)),"DNC",VLOOKUP($B21,'Race 1'!$A$5:$I$26,9,FALSE))</f>
        <v>DNC</v>
      </c>
      <c r="F21" s="46">
        <f t="shared" si="1"/>
        <v>0</v>
      </c>
      <c r="G21" s="45" t="str">
        <f>IF(ISNA(VLOOKUP($B21,'Race 2'!$A$5:$I$28,9,FALSE)),"DNC",VLOOKUP($B21,'Race 2'!$A$5:$I$28,9,FALSE))</f>
        <v>DNC</v>
      </c>
      <c r="H21" s="46">
        <f t="shared" si="2"/>
        <v>0</v>
      </c>
      <c r="I21" s="45" t="str">
        <f>IF(ISNA(VLOOKUP($B21,'Race 3'!$A$5:$I$27,9,FALSE)),"DNC",VLOOKUP($B21,'Race 3'!$A$5:$I$27,9,FALSE))</f>
        <v>DNC</v>
      </c>
      <c r="J21" s="46">
        <f t="shared" si="3"/>
        <v>0</v>
      </c>
      <c r="K21" s="45" t="str">
        <f>IF(ISNA(VLOOKUP($B21,'Race 4'!$A$5:$I$29,9,FALSE)),"DNC",VLOOKUP($B21,'Race 4'!$A$5:$I$29,9,FALSE))</f>
        <v>DNC</v>
      </c>
      <c r="L21" s="46">
        <f t="shared" si="4"/>
        <v>0</v>
      </c>
      <c r="M21" s="45" t="str">
        <f>IF(ISNA(VLOOKUP($B21,'Race 5'!$A$5:$I$30,9,FALSE)),"DNC",VLOOKUP($B21,'Race 5'!$A$5:$I$30,9,FALSE))</f>
        <v>DNC</v>
      </c>
      <c r="N21" s="46">
        <f t="shared" si="5"/>
        <v>0</v>
      </c>
      <c r="O21" s="47">
        <f t="shared" si="7"/>
        <v>0</v>
      </c>
      <c r="P21" s="48">
        <f t="shared" si="8"/>
        <v>0</v>
      </c>
      <c r="Q21" s="49">
        <f t="shared" si="6"/>
        <v>18</v>
      </c>
      <c r="R21" s="51">
        <f t="shared" si="9"/>
        <v>0</v>
      </c>
      <c r="S21" s="51">
        <f t="shared" si="10"/>
        <v>0</v>
      </c>
      <c r="T21" s="51">
        <f t="shared" si="11"/>
        <v>0</v>
      </c>
      <c r="U21" s="51">
        <f t="shared" si="12"/>
        <v>0</v>
      </c>
      <c r="V21" s="51">
        <f t="shared" si="13"/>
        <v>0</v>
      </c>
      <c r="W21" s="51">
        <f t="shared" si="14"/>
        <v>0</v>
      </c>
    </row>
    <row r="22" spans="1:23" hidden="1" x14ac:dyDescent="0.2">
      <c r="A22">
        <f t="shared" si="0"/>
        <v>0</v>
      </c>
      <c r="B22" s="4">
        <v>102</v>
      </c>
      <c r="C22" s="44" t="str">
        <f>VLOOKUP($B22,[1]Sheet1!$A$3:$C$89,2)</f>
        <v>Kahu</v>
      </c>
      <c r="D22" s="44" t="str">
        <f>VLOOKUP($B22,[1]Sheet1!$A$3:$C$89,3)</f>
        <v>P Holland</v>
      </c>
      <c r="E22" s="45" t="str">
        <f>IF(ISNA(VLOOKUP($B22,'Race 1'!$A$5:$I$26,9,FALSE)),"DNC",VLOOKUP($B22,'Race 1'!$A$5:$I$26,9,FALSE))</f>
        <v>DNC</v>
      </c>
      <c r="F22" s="46">
        <f t="shared" si="1"/>
        <v>0</v>
      </c>
      <c r="G22" s="45" t="str">
        <f>IF(ISNA(VLOOKUP($B22,'Race 2'!$A$5:$I$28,9,FALSE)),"DNC",VLOOKUP($B22,'Race 2'!$A$5:$I$28,9,FALSE))</f>
        <v>DNC</v>
      </c>
      <c r="H22" s="46">
        <f t="shared" si="2"/>
        <v>0</v>
      </c>
      <c r="I22" s="45" t="str">
        <f>IF(ISNA(VLOOKUP($B22,'Race 3'!$A$5:$I$27,9,FALSE)),"DNC",VLOOKUP($B22,'Race 3'!$A$5:$I$27,9,FALSE))</f>
        <v>DNC</v>
      </c>
      <c r="J22" s="46">
        <f t="shared" si="3"/>
        <v>0</v>
      </c>
      <c r="K22" s="45" t="str">
        <f>IF(ISNA(VLOOKUP($B22,'Race 4'!$A$5:$I$29,9,FALSE)),"DNC",VLOOKUP($B22,'Race 4'!$A$5:$I$29,9,FALSE))</f>
        <v>DNC</v>
      </c>
      <c r="L22" s="46">
        <f t="shared" si="4"/>
        <v>0</v>
      </c>
      <c r="M22" s="45" t="str">
        <f>IF(ISNA(VLOOKUP($B22,'Race 5'!$A$5:$I$30,9,FALSE)),"DNC",VLOOKUP($B22,'Race 5'!$A$5:$I$30,9,FALSE))</f>
        <v>DNC</v>
      </c>
      <c r="N22" s="46">
        <f t="shared" si="5"/>
        <v>0</v>
      </c>
      <c r="O22" s="47">
        <f t="shared" si="7"/>
        <v>0</v>
      </c>
      <c r="P22" s="48">
        <f t="shared" si="8"/>
        <v>0</v>
      </c>
      <c r="Q22" s="49">
        <f t="shared" si="6"/>
        <v>18</v>
      </c>
      <c r="R22" s="51">
        <f t="shared" si="9"/>
        <v>0</v>
      </c>
      <c r="S22" s="51">
        <f t="shared" si="10"/>
        <v>0</v>
      </c>
      <c r="T22" s="51">
        <f t="shared" si="11"/>
        <v>0</v>
      </c>
      <c r="U22" s="51">
        <f t="shared" si="12"/>
        <v>0</v>
      </c>
      <c r="V22" s="51">
        <f t="shared" si="13"/>
        <v>0</v>
      </c>
      <c r="W22" s="51">
        <f t="shared" si="14"/>
        <v>0</v>
      </c>
    </row>
    <row r="23" spans="1:23" ht="12.75" customHeight="1" x14ac:dyDescent="0.2">
      <c r="A23">
        <f t="shared" si="0"/>
        <v>1</v>
      </c>
      <c r="B23" s="4">
        <v>107</v>
      </c>
      <c r="C23" s="44" t="str">
        <f>VLOOKUP($B23,[1]Sheet1!$A$3:$C$89,2)</f>
        <v>By Golly</v>
      </c>
      <c r="D23" s="44" t="str">
        <f>VLOOKUP($B23,[1]Sheet1!$A$3:$C$89,3)</f>
        <v>G Bird</v>
      </c>
      <c r="E23" s="45">
        <f>IF(ISNA(VLOOKUP($B23,'Race 1'!$A$5:$I$26,9,FALSE)),"DNC",VLOOKUP($B23,'Race 1'!$A$5:$I$26,9,FALSE))</f>
        <v>12</v>
      </c>
      <c r="F23" s="46">
        <f t="shared" si="1"/>
        <v>26.666666666666668</v>
      </c>
      <c r="G23" s="45">
        <f>IF(ISNA(VLOOKUP($B23,'Race 2'!$A$5:$I$28,9,FALSE)),"DNC",VLOOKUP($B23,'Race 2'!$A$5:$I$28,9,FALSE))</f>
        <v>8</v>
      </c>
      <c r="H23" s="46">
        <f t="shared" si="2"/>
        <v>36.363636363636367</v>
      </c>
      <c r="I23" s="45">
        <f>IF(ISNA(VLOOKUP($B23,'Race 3'!$A$5:$I$27,9,FALSE)),"DNC",VLOOKUP($B23,'Race 3'!$A$5:$I$27,9,FALSE))</f>
        <v>8</v>
      </c>
      <c r="J23" s="46">
        <f t="shared" si="3"/>
        <v>36.363636363636367</v>
      </c>
      <c r="K23" s="45">
        <f>IF(ISNA(VLOOKUP($B23,'Race 4'!$A$5:$I$29,9,FALSE)),"DNC",VLOOKUP($B23,'Race 4'!$A$5:$I$29,9,FALSE))</f>
        <v>8</v>
      </c>
      <c r="L23" s="46">
        <f t="shared" si="4"/>
        <v>36.363636363636367</v>
      </c>
      <c r="M23" s="45">
        <f>IF(ISNA(VLOOKUP($B23,'Race 5'!$A$5:$I$30,9,FALSE)),"DNC",VLOOKUP($B23,'Race 5'!$A$5:$I$30,9,FALSE))</f>
        <v>10</v>
      </c>
      <c r="N23" s="46">
        <f t="shared" si="5"/>
        <v>30.76923076923077</v>
      </c>
      <c r="O23" s="47">
        <f t="shared" si="7"/>
        <v>166.52680652680652</v>
      </c>
      <c r="P23" s="48">
        <f t="shared" si="8"/>
        <v>139.86013986013987</v>
      </c>
      <c r="Q23" s="49">
        <f t="shared" si="6"/>
        <v>11</v>
      </c>
      <c r="R23" s="51">
        <f t="shared" si="9"/>
        <v>26.666666666666668</v>
      </c>
      <c r="S23" s="51">
        <f t="shared" si="10"/>
        <v>26.666666666666668</v>
      </c>
      <c r="T23" s="51">
        <f t="shared" si="11"/>
        <v>36.363636363636367</v>
      </c>
      <c r="U23" s="51">
        <f t="shared" si="12"/>
        <v>36.363636363636367</v>
      </c>
      <c r="V23" s="51">
        <f t="shared" si="13"/>
        <v>36.363636363636367</v>
      </c>
      <c r="W23" s="51">
        <f t="shared" si="14"/>
        <v>30.76923076923077</v>
      </c>
    </row>
    <row r="24" spans="1:23" hidden="1" x14ac:dyDescent="0.2">
      <c r="A24">
        <f t="shared" si="0"/>
        <v>0</v>
      </c>
      <c r="B24" s="4">
        <v>108</v>
      </c>
      <c r="C24" s="44" t="str">
        <f>VLOOKUP($B24,[1]Sheet1!$A$3:$C$89,2)</f>
        <v>Alibi</v>
      </c>
      <c r="D24" s="44" t="str">
        <f>VLOOKUP($B24,[1]Sheet1!$A$3:$C$89,3)</f>
        <v>G Davies</v>
      </c>
      <c r="E24" s="45" t="str">
        <f>IF(ISNA(VLOOKUP($B24,'Race 1'!$A$5:$I$26,9,FALSE)),"DNC",VLOOKUP($B24,'Race 1'!$A$5:$I$26,9,FALSE))</f>
        <v>DNC</v>
      </c>
      <c r="F24" s="46">
        <f t="shared" si="1"/>
        <v>0</v>
      </c>
      <c r="G24" s="45" t="str">
        <f>IF(ISNA(VLOOKUP($B24,'Race 2'!$A$5:$I$28,9,FALSE)),"DNC",VLOOKUP($B24,'Race 2'!$A$5:$I$28,9,FALSE))</f>
        <v>DNC</v>
      </c>
      <c r="H24" s="46">
        <f t="shared" si="2"/>
        <v>0</v>
      </c>
      <c r="I24" s="45" t="str">
        <f>IF(ISNA(VLOOKUP($B24,'Race 3'!$A$5:$I$27,9,FALSE)),"DNC",VLOOKUP($B24,'Race 3'!$A$5:$I$27,9,FALSE))</f>
        <v>DNC</v>
      </c>
      <c r="J24" s="46">
        <f t="shared" si="3"/>
        <v>0</v>
      </c>
      <c r="K24" s="45" t="str">
        <f>IF(ISNA(VLOOKUP($B24,'Race 4'!$A$5:$I$29,9,FALSE)),"DNC",VLOOKUP($B24,'Race 4'!$A$5:$I$29,9,FALSE))</f>
        <v>DNC</v>
      </c>
      <c r="L24" s="46">
        <f t="shared" si="4"/>
        <v>0</v>
      </c>
      <c r="M24" s="45" t="str">
        <f>IF(ISNA(VLOOKUP($B24,'Race 5'!$A$5:$I$30,9,FALSE)),"DNC",VLOOKUP($B24,'Race 5'!$A$5:$I$30,9,FALSE))</f>
        <v>DNC</v>
      </c>
      <c r="N24" s="46">
        <f t="shared" si="5"/>
        <v>0</v>
      </c>
      <c r="O24" s="47">
        <f t="shared" si="7"/>
        <v>0</v>
      </c>
      <c r="P24" s="48">
        <f t="shared" si="8"/>
        <v>0</v>
      </c>
      <c r="Q24" s="49">
        <f t="shared" si="6"/>
        <v>18</v>
      </c>
      <c r="R24" s="51">
        <f t="shared" si="9"/>
        <v>0</v>
      </c>
      <c r="S24" s="51">
        <f t="shared" si="10"/>
        <v>0</v>
      </c>
      <c r="T24" s="51">
        <f t="shared" si="11"/>
        <v>0</v>
      </c>
      <c r="U24" s="51">
        <f t="shared" si="12"/>
        <v>0</v>
      </c>
      <c r="V24" s="51">
        <f t="shared" si="13"/>
        <v>0</v>
      </c>
      <c r="W24" s="51">
        <f t="shared" si="14"/>
        <v>0</v>
      </c>
    </row>
    <row r="25" spans="1:23" hidden="1" x14ac:dyDescent="0.2">
      <c r="A25">
        <f t="shared" si="0"/>
        <v>0</v>
      </c>
      <c r="B25" s="4">
        <v>114</v>
      </c>
      <c r="C25" s="44" t="str">
        <f>VLOOKUP($B25,[1]Sheet1!$A$3:$C$89,2)</f>
        <v>Zeferio</v>
      </c>
      <c r="D25" s="44" t="str">
        <f>VLOOKUP($B25,[1]Sheet1!$A$3:$C$89,3)</f>
        <v>W Thomas</v>
      </c>
      <c r="E25" s="45" t="str">
        <f>IF(ISNA(VLOOKUP($B25,'Race 1'!$A$5:$I$26,9,FALSE)),"DNC",VLOOKUP($B25,'Race 1'!$A$5:$I$26,9,FALSE))</f>
        <v>DNC</v>
      </c>
      <c r="F25" s="46">
        <f t="shared" si="1"/>
        <v>0</v>
      </c>
      <c r="G25" s="45" t="str">
        <f>IF(ISNA(VLOOKUP($B25,'Race 2'!$A$5:$I$28,9,FALSE)),"DNC",VLOOKUP($B25,'Race 2'!$A$5:$I$28,9,FALSE))</f>
        <v>DNC</v>
      </c>
      <c r="H25" s="46">
        <f t="shared" si="2"/>
        <v>0</v>
      </c>
      <c r="I25" s="45" t="str">
        <f>IF(ISNA(VLOOKUP($B25,'Race 3'!$A$5:$I$27,9,FALSE)),"DNC",VLOOKUP($B25,'Race 3'!$A$5:$I$27,9,FALSE))</f>
        <v>DNC</v>
      </c>
      <c r="J25" s="46">
        <f t="shared" si="3"/>
        <v>0</v>
      </c>
      <c r="K25" s="45" t="str">
        <f>IF(ISNA(VLOOKUP($B25,'Race 4'!$A$5:$I$29,9,FALSE)),"DNC",VLOOKUP($B25,'Race 4'!$A$5:$I$29,9,FALSE))</f>
        <v>DNC</v>
      </c>
      <c r="L25" s="46">
        <f t="shared" si="4"/>
        <v>0</v>
      </c>
      <c r="M25" s="45" t="str">
        <f>IF(ISNA(VLOOKUP($B25,'Race 5'!$A$5:$I$30,9,FALSE)),"DNC",VLOOKUP($B25,'Race 5'!$A$5:$I$30,9,FALSE))</f>
        <v>DNC</v>
      </c>
      <c r="N25" s="46">
        <f t="shared" si="5"/>
        <v>0</v>
      </c>
      <c r="O25" s="47">
        <f t="shared" si="7"/>
        <v>0</v>
      </c>
      <c r="P25" s="48">
        <f t="shared" si="8"/>
        <v>0</v>
      </c>
      <c r="Q25" s="49">
        <f t="shared" si="6"/>
        <v>18</v>
      </c>
      <c r="R25" s="51">
        <f t="shared" si="9"/>
        <v>0</v>
      </c>
      <c r="S25" s="51">
        <f t="shared" si="10"/>
        <v>0</v>
      </c>
      <c r="T25" s="51">
        <f t="shared" si="11"/>
        <v>0</v>
      </c>
      <c r="U25" s="51">
        <f t="shared" si="12"/>
        <v>0</v>
      </c>
      <c r="V25" s="51">
        <f t="shared" si="13"/>
        <v>0</v>
      </c>
      <c r="W25" s="51">
        <f t="shared" si="14"/>
        <v>0</v>
      </c>
    </row>
    <row r="26" spans="1:23" hidden="1" x14ac:dyDescent="0.2">
      <c r="A26">
        <f t="shared" si="0"/>
        <v>0</v>
      </c>
      <c r="B26" s="4">
        <v>129</v>
      </c>
      <c r="C26" s="44" t="str">
        <f>VLOOKUP($B26,[1]Sheet1!$A$3:$C$89,2)</f>
        <v>Accolade</v>
      </c>
      <c r="D26" s="44" t="str">
        <f>VLOOKUP($B26,[1]Sheet1!$A$3:$C$89,3)</f>
        <v>G Mantell</v>
      </c>
      <c r="E26" s="45" t="str">
        <f>IF(ISNA(VLOOKUP($B26,'Race 1'!$A$5:$I$26,9,FALSE)),"DNC",VLOOKUP($B26,'Race 1'!$A$5:$I$26,9,FALSE))</f>
        <v>DNC</v>
      </c>
      <c r="F26" s="46">
        <f t="shared" si="1"/>
        <v>0</v>
      </c>
      <c r="G26" s="45" t="str">
        <f>IF(ISNA(VLOOKUP($B26,'Race 2'!$A$5:$I$28,9,FALSE)),"DNC",VLOOKUP($B26,'Race 2'!$A$5:$I$28,9,FALSE))</f>
        <v>DNC</v>
      </c>
      <c r="H26" s="46">
        <f t="shared" si="2"/>
        <v>0</v>
      </c>
      <c r="I26" s="45" t="str">
        <f>IF(ISNA(VLOOKUP($B26,'Race 3'!$A$5:$I$27,9,FALSE)),"DNC",VLOOKUP($B26,'Race 3'!$A$5:$I$27,9,FALSE))</f>
        <v>DNC</v>
      </c>
      <c r="J26" s="46">
        <f t="shared" si="3"/>
        <v>0</v>
      </c>
      <c r="K26" s="45" t="str">
        <f>IF(ISNA(VLOOKUP($B26,'Race 4'!$A$5:$I$29,9,FALSE)),"DNC",VLOOKUP($B26,'Race 4'!$A$5:$I$29,9,FALSE))</f>
        <v>DNC</v>
      </c>
      <c r="L26" s="46">
        <f t="shared" si="4"/>
        <v>0</v>
      </c>
      <c r="M26" s="45" t="str">
        <f>IF(ISNA(VLOOKUP($B26,'Race 5'!$A$5:$I$30,9,FALSE)),"DNC",VLOOKUP($B26,'Race 5'!$A$5:$I$30,9,FALSE))</f>
        <v>DNC</v>
      </c>
      <c r="N26" s="46">
        <f t="shared" si="5"/>
        <v>0</v>
      </c>
      <c r="O26" s="47">
        <f t="shared" si="7"/>
        <v>0</v>
      </c>
      <c r="P26" s="48">
        <f t="shared" si="8"/>
        <v>0</v>
      </c>
      <c r="Q26" s="49">
        <f t="shared" si="6"/>
        <v>18</v>
      </c>
      <c r="R26" s="51">
        <f t="shared" si="9"/>
        <v>0</v>
      </c>
      <c r="S26" s="51">
        <f t="shared" si="10"/>
        <v>0</v>
      </c>
      <c r="T26" s="51">
        <f t="shared" si="11"/>
        <v>0</v>
      </c>
      <c r="U26" s="51">
        <f t="shared" si="12"/>
        <v>0</v>
      </c>
      <c r="V26" s="51">
        <f t="shared" si="13"/>
        <v>0</v>
      </c>
      <c r="W26" s="51">
        <f t="shared" si="14"/>
        <v>0</v>
      </c>
    </row>
    <row r="27" spans="1:23" ht="12.75" customHeight="1" x14ac:dyDescent="0.2">
      <c r="A27">
        <f t="shared" si="0"/>
        <v>1</v>
      </c>
      <c r="B27" s="75">
        <v>141</v>
      </c>
      <c r="C27" s="44" t="str">
        <f>VLOOKUP($B27,[1]Sheet1!$A$3:$C$89,2)</f>
        <v>Ripple</v>
      </c>
      <c r="D27" s="44" t="str">
        <f>VLOOKUP($B27,[1]Sheet1!$A$3:$C$89,3)</f>
        <v>D McKellar</v>
      </c>
      <c r="E27" s="45">
        <f>IF(ISNA(VLOOKUP($B27,'Race 1'!$A$5:$I$26,9,FALSE)),"DNC",VLOOKUP($B27,'Race 1'!$A$5:$I$26,9,FALSE))</f>
        <v>15</v>
      </c>
      <c r="F27" s="46">
        <f t="shared" si="1"/>
        <v>22.222222222222221</v>
      </c>
      <c r="G27" s="45">
        <f>IF(ISNA(VLOOKUP($B27,'Race 2'!$A$5:$I$28,9,FALSE)),"DNC",VLOOKUP($B27,'Race 2'!$A$5:$I$28,9,FALSE))</f>
        <v>13</v>
      </c>
      <c r="H27" s="46">
        <f t="shared" si="2"/>
        <v>25</v>
      </c>
      <c r="I27" s="45">
        <f>IF(ISNA(VLOOKUP($B27,'Race 3'!$A$5:$I$27,9,FALSE)),"DNC",VLOOKUP($B27,'Race 3'!$A$5:$I$27,9,FALSE))</f>
        <v>14</v>
      </c>
      <c r="J27" s="46">
        <f t="shared" si="3"/>
        <v>23.529411764705884</v>
      </c>
      <c r="K27" s="45">
        <f>IF(ISNA(VLOOKUP($B27,'Race 4'!$A$5:$I$29,9,FALSE)),"DNC",VLOOKUP($B27,'Race 4'!$A$5:$I$29,9,FALSE))</f>
        <v>13</v>
      </c>
      <c r="L27" s="46">
        <f t="shared" si="4"/>
        <v>25</v>
      </c>
      <c r="M27" s="45">
        <f>IF(ISNA(VLOOKUP($B27,'Race 5'!$A$5:$I$30,9,FALSE)),"DNC",VLOOKUP($B27,'Race 5'!$A$5:$I$30,9,FALSE))</f>
        <v>12</v>
      </c>
      <c r="N27" s="46">
        <f t="shared" si="5"/>
        <v>26.666666666666668</v>
      </c>
      <c r="O27" s="47">
        <f t="shared" si="7"/>
        <v>122.41830065359477</v>
      </c>
      <c r="P27" s="48">
        <f t="shared" si="8"/>
        <v>100.19607843137254</v>
      </c>
      <c r="Q27" s="49">
        <f t="shared" si="6"/>
        <v>15</v>
      </c>
      <c r="R27" s="51">
        <f t="shared" si="9"/>
        <v>22.222222222222221</v>
      </c>
      <c r="S27" s="51">
        <f t="shared" si="10"/>
        <v>22.222222222222221</v>
      </c>
      <c r="T27" s="51">
        <f t="shared" si="11"/>
        <v>25</v>
      </c>
      <c r="U27" s="51">
        <f t="shared" si="12"/>
        <v>23.529411764705884</v>
      </c>
      <c r="V27" s="51">
        <f t="shared" si="13"/>
        <v>25</v>
      </c>
      <c r="W27" s="51">
        <f t="shared" si="14"/>
        <v>26.666666666666668</v>
      </c>
    </row>
    <row r="28" spans="1:23" hidden="1" x14ac:dyDescent="0.2">
      <c r="A28">
        <f t="shared" si="0"/>
        <v>0</v>
      </c>
      <c r="B28" s="4">
        <v>145</v>
      </c>
      <c r="C28" s="44" t="str">
        <f>VLOOKUP($B28,[1]Sheet1!$A$3:$C$89,2)</f>
        <v xml:space="preserve">Zephlin </v>
      </c>
      <c r="D28" s="44" t="str">
        <f>VLOOKUP($B28,[1]Sheet1!$A$3:$C$89,3)</f>
        <v>D Pender</v>
      </c>
      <c r="E28" s="45" t="str">
        <f>IF(ISNA(VLOOKUP($B28,'Race 1'!$A$5:$I$26,9,FALSE)),"DNC",VLOOKUP($B28,'Race 1'!$A$5:$I$26,9,FALSE))</f>
        <v>DNC</v>
      </c>
      <c r="F28" s="46">
        <f t="shared" si="1"/>
        <v>0</v>
      </c>
      <c r="G28" s="45" t="str">
        <f>IF(ISNA(VLOOKUP($B28,'Race 2'!$A$5:$I$28,9,FALSE)),"DNC",VLOOKUP($B28,'Race 2'!$A$5:$I$28,9,FALSE))</f>
        <v>DNC</v>
      </c>
      <c r="H28" s="46">
        <f t="shared" si="2"/>
        <v>0</v>
      </c>
      <c r="I28" s="45" t="str">
        <f>IF(ISNA(VLOOKUP($B28,'Race 3'!$A$5:$I$27,9,FALSE)),"DNC",VLOOKUP($B28,'Race 3'!$A$5:$I$27,9,FALSE))</f>
        <v>DNC</v>
      </c>
      <c r="J28" s="46">
        <f t="shared" si="3"/>
        <v>0</v>
      </c>
      <c r="K28" s="45" t="str">
        <f>IF(ISNA(VLOOKUP($B28,'Race 4'!$A$5:$I$29,9,FALSE)),"DNC",VLOOKUP($B28,'Race 4'!$A$5:$I$29,9,FALSE))</f>
        <v>DNC</v>
      </c>
      <c r="L28" s="46">
        <f t="shared" si="4"/>
        <v>0</v>
      </c>
      <c r="M28" s="45" t="str">
        <f>IF(ISNA(VLOOKUP($B28,'Race 5'!$A$5:$I$30,9,FALSE)),"DNC",VLOOKUP($B28,'Race 5'!$A$5:$I$30,9,FALSE))</f>
        <v>DNC</v>
      </c>
      <c r="N28" s="46">
        <f t="shared" si="5"/>
        <v>0</v>
      </c>
      <c r="O28" s="47">
        <f t="shared" si="7"/>
        <v>0</v>
      </c>
      <c r="P28" s="48">
        <f t="shared" si="8"/>
        <v>0</v>
      </c>
      <c r="Q28" s="49">
        <f t="shared" si="6"/>
        <v>18</v>
      </c>
      <c r="R28" s="51">
        <f t="shared" si="9"/>
        <v>0</v>
      </c>
      <c r="S28" s="51">
        <f t="shared" si="10"/>
        <v>0</v>
      </c>
      <c r="T28" s="51">
        <f t="shared" si="11"/>
        <v>0</v>
      </c>
      <c r="U28" s="51">
        <f t="shared" si="12"/>
        <v>0</v>
      </c>
      <c r="V28" s="51">
        <f t="shared" si="13"/>
        <v>0</v>
      </c>
      <c r="W28" s="51">
        <f t="shared" si="14"/>
        <v>0</v>
      </c>
    </row>
    <row r="29" spans="1:23" ht="12.75" customHeight="1" x14ac:dyDescent="0.2">
      <c r="A29">
        <f t="shared" si="0"/>
        <v>1</v>
      </c>
      <c r="B29" s="4">
        <v>147</v>
      </c>
      <c r="C29" s="44" t="str">
        <f>VLOOKUP($B29,[1]Sheet1!$A$3:$C$89,2)</f>
        <v>Zero</v>
      </c>
      <c r="D29" s="44" t="str">
        <f>VLOOKUP($B29,[1]Sheet1!$A$3:$C$89,3)</f>
        <v>A Aitken</v>
      </c>
      <c r="E29" s="45">
        <f>IF(ISNA(VLOOKUP($B29,'Race 1'!$A$5:$I$26,9,FALSE)),"DNC",VLOOKUP($B29,'Race 1'!$A$5:$I$26,9,FALSE))</f>
        <v>17</v>
      </c>
      <c r="F29" s="46">
        <f t="shared" si="1"/>
        <v>20</v>
      </c>
      <c r="G29" s="45">
        <f>IF(ISNA(VLOOKUP($B29,'Race 2'!$A$5:$I$28,9,FALSE)),"DNC",VLOOKUP($B29,'Race 2'!$A$5:$I$28,9,FALSE))</f>
        <v>17</v>
      </c>
      <c r="H29" s="46">
        <f t="shared" si="2"/>
        <v>20</v>
      </c>
      <c r="I29" s="45">
        <f>IF(ISNA(VLOOKUP($B29,'Race 3'!$A$5:$I$27,9,FALSE)),"DNC",VLOOKUP($B29,'Race 3'!$A$5:$I$27,9,FALSE))</f>
        <v>16</v>
      </c>
      <c r="J29" s="46">
        <f t="shared" si="3"/>
        <v>21.05263157894737</v>
      </c>
      <c r="K29" s="45" t="str">
        <f>IF(ISNA(VLOOKUP($B29,'Race 4'!$A$5:$I$29,9,FALSE)),"DNC",VLOOKUP($B29,'Race 4'!$A$5:$I$29,9,FALSE))</f>
        <v>DNC</v>
      </c>
      <c r="L29" s="46">
        <f t="shared" si="4"/>
        <v>0</v>
      </c>
      <c r="M29" s="45" t="str">
        <f>IF(ISNA(VLOOKUP($B29,'Race 5'!$A$5:$I$30,9,FALSE)),"DNC",VLOOKUP($B29,'Race 5'!$A$5:$I$30,9,FALSE))</f>
        <v>DNC</v>
      </c>
      <c r="N29" s="46">
        <f t="shared" si="5"/>
        <v>0</v>
      </c>
      <c r="O29" s="47">
        <f t="shared" si="7"/>
        <v>61.05263157894737</v>
      </c>
      <c r="P29" s="48">
        <f t="shared" si="8"/>
        <v>61.05263157894737</v>
      </c>
      <c r="Q29" s="49">
        <f t="shared" si="6"/>
        <v>17</v>
      </c>
      <c r="R29" s="51">
        <f t="shared" si="9"/>
        <v>0</v>
      </c>
      <c r="S29" s="51">
        <f t="shared" si="10"/>
        <v>20</v>
      </c>
      <c r="T29" s="51">
        <f t="shared" si="11"/>
        <v>20</v>
      </c>
      <c r="U29" s="51">
        <f t="shared" si="12"/>
        <v>21.05263157894737</v>
      </c>
      <c r="V29" s="51">
        <f t="shared" si="13"/>
        <v>0</v>
      </c>
      <c r="W29" s="51">
        <f t="shared" si="14"/>
        <v>0</v>
      </c>
    </row>
    <row r="30" spans="1:23" hidden="1" x14ac:dyDescent="0.2">
      <c r="A30">
        <f t="shared" si="0"/>
        <v>0</v>
      </c>
      <c r="B30" s="4">
        <v>151</v>
      </c>
      <c r="C30" s="44" t="str">
        <f>VLOOKUP($B30,[1]Sheet1!$A$3:$C$89,2)</f>
        <v>Westerly</v>
      </c>
      <c r="D30" s="44" t="str">
        <f>VLOOKUP($B30,[1]Sheet1!$A$3:$C$89,3)</f>
        <v>H Thomas</v>
      </c>
      <c r="E30" s="45" t="str">
        <f>IF(ISNA(VLOOKUP($B30,'Race 1'!$A$5:$I$26,9,FALSE)),"DNC",VLOOKUP($B30,'Race 1'!$A$5:$I$26,9,FALSE))</f>
        <v>DNC</v>
      </c>
      <c r="F30" s="46">
        <f t="shared" si="1"/>
        <v>0</v>
      </c>
      <c r="G30" s="45" t="str">
        <f>IF(ISNA(VLOOKUP($B30,'Race 2'!$A$5:$I$28,9,FALSE)),"DNC",VLOOKUP($B30,'Race 2'!$A$5:$I$28,9,FALSE))</f>
        <v>DNC</v>
      </c>
      <c r="H30" s="46">
        <f t="shared" si="2"/>
        <v>0</v>
      </c>
      <c r="I30" s="45" t="str">
        <f>IF(ISNA(VLOOKUP($B30,'Race 3'!$A$5:$I$27,9,FALSE)),"DNC",VLOOKUP($B30,'Race 3'!$A$5:$I$27,9,FALSE))</f>
        <v>DNC</v>
      </c>
      <c r="J30" s="46">
        <f t="shared" si="3"/>
        <v>0</v>
      </c>
      <c r="K30" s="45" t="str">
        <f>IF(ISNA(VLOOKUP($B30,'Race 4'!$A$5:$I$29,9,FALSE)),"DNC",VLOOKUP($B30,'Race 4'!$A$5:$I$29,9,FALSE))</f>
        <v>DNC</v>
      </c>
      <c r="L30" s="46">
        <f t="shared" si="4"/>
        <v>0</v>
      </c>
      <c r="M30" s="45" t="str">
        <f>IF(ISNA(VLOOKUP($B30,'Race 5'!$A$5:$I$30,9,FALSE)),"DNC",VLOOKUP($B30,'Race 5'!$A$5:$I$30,9,FALSE))</f>
        <v>DNC</v>
      </c>
      <c r="N30" s="46">
        <f t="shared" si="5"/>
        <v>0</v>
      </c>
      <c r="O30" s="47">
        <f t="shared" si="7"/>
        <v>0</v>
      </c>
      <c r="P30" s="48">
        <f t="shared" si="8"/>
        <v>0</v>
      </c>
      <c r="Q30" s="49">
        <f t="shared" si="6"/>
        <v>18</v>
      </c>
      <c r="R30" s="51">
        <f t="shared" si="9"/>
        <v>0</v>
      </c>
      <c r="S30" s="51">
        <f t="shared" si="10"/>
        <v>0</v>
      </c>
      <c r="T30" s="51">
        <f t="shared" si="11"/>
        <v>0</v>
      </c>
      <c r="U30" s="51">
        <f t="shared" si="12"/>
        <v>0</v>
      </c>
      <c r="V30" s="51">
        <f t="shared" si="13"/>
        <v>0</v>
      </c>
      <c r="W30" s="51">
        <f t="shared" si="14"/>
        <v>0</v>
      </c>
    </row>
    <row r="31" spans="1:23" hidden="1" x14ac:dyDescent="0.2">
      <c r="A31">
        <f t="shared" si="0"/>
        <v>0</v>
      </c>
      <c r="B31" s="4">
        <v>155</v>
      </c>
      <c r="C31" s="44" t="str">
        <f>VLOOKUP($B31,[1]Sheet1!$A$3:$C$89,2)</f>
        <v>Spooky</v>
      </c>
      <c r="D31" s="44" t="str">
        <f>VLOOKUP($B31,[1]Sheet1!$A$3:$C$89,3)</f>
        <v>P Croft</v>
      </c>
      <c r="E31" s="45" t="str">
        <f>IF(ISNA(VLOOKUP($B31,'Race 1'!$A$5:$I$26,9,FALSE)),"DNC",VLOOKUP($B31,'Race 1'!$A$5:$I$26,9,FALSE))</f>
        <v>DNC</v>
      </c>
      <c r="F31" s="46">
        <f t="shared" si="1"/>
        <v>0</v>
      </c>
      <c r="G31" s="45" t="str">
        <f>IF(ISNA(VLOOKUP($B31,'Race 2'!$A$5:$I$28,9,FALSE)),"DNC",VLOOKUP($B31,'Race 2'!$A$5:$I$28,9,FALSE))</f>
        <v>DNC</v>
      </c>
      <c r="H31" s="46">
        <f t="shared" si="2"/>
        <v>0</v>
      </c>
      <c r="I31" s="45" t="str">
        <f>IF(ISNA(VLOOKUP($B31,'Race 3'!$A$5:$I$27,9,FALSE)),"DNC",VLOOKUP($B31,'Race 3'!$A$5:$I$27,9,FALSE))</f>
        <v>DNC</v>
      </c>
      <c r="J31" s="46">
        <f t="shared" si="3"/>
        <v>0</v>
      </c>
      <c r="K31" s="45" t="str">
        <f>IF(ISNA(VLOOKUP($B31,'Race 4'!$A$5:$I$29,9,FALSE)),"DNC",VLOOKUP($B31,'Race 4'!$A$5:$I$29,9,FALSE))</f>
        <v>DNC</v>
      </c>
      <c r="L31" s="46">
        <f t="shared" si="4"/>
        <v>0</v>
      </c>
      <c r="M31" s="45" t="str">
        <f>IF(ISNA(VLOOKUP($B31,'Race 5'!$A$5:$I$30,9,FALSE)),"DNC",VLOOKUP($B31,'Race 5'!$A$5:$I$30,9,FALSE))</f>
        <v>DNC</v>
      </c>
      <c r="N31" s="46">
        <f t="shared" si="5"/>
        <v>0</v>
      </c>
      <c r="O31" s="47">
        <f t="shared" si="7"/>
        <v>0</v>
      </c>
      <c r="P31" s="48">
        <f t="shared" si="8"/>
        <v>0</v>
      </c>
      <c r="Q31" s="49">
        <f t="shared" si="6"/>
        <v>18</v>
      </c>
      <c r="R31" s="51">
        <f t="shared" si="9"/>
        <v>0</v>
      </c>
      <c r="S31" s="51">
        <f t="shared" si="10"/>
        <v>0</v>
      </c>
      <c r="T31" s="51">
        <f t="shared" si="11"/>
        <v>0</v>
      </c>
      <c r="U31" s="51">
        <f t="shared" si="12"/>
        <v>0</v>
      </c>
      <c r="V31" s="51">
        <f t="shared" si="13"/>
        <v>0</v>
      </c>
      <c r="W31" s="51">
        <f t="shared" si="14"/>
        <v>0</v>
      </c>
    </row>
    <row r="32" spans="1:23" hidden="1" x14ac:dyDescent="0.2">
      <c r="A32">
        <f t="shared" si="0"/>
        <v>0</v>
      </c>
      <c r="B32" s="4">
        <v>170</v>
      </c>
      <c r="C32" s="44" t="str">
        <f>VLOOKUP($B32,[1]Sheet1!$A$3:$C$89,2)</f>
        <v>Coriana II</v>
      </c>
      <c r="D32" s="44" t="str">
        <f>VLOOKUP($B32,[1]Sheet1!$A$3:$C$89,3)</f>
        <v>R Proko</v>
      </c>
      <c r="E32" s="45" t="str">
        <f>IF(ISNA(VLOOKUP($B32,'Race 1'!$A$5:$I$26,9,FALSE)),"DNC",VLOOKUP($B32,'Race 1'!$A$5:$I$26,9,FALSE))</f>
        <v>DNC</v>
      </c>
      <c r="F32" s="46">
        <f t="shared" si="1"/>
        <v>0</v>
      </c>
      <c r="G32" s="45" t="str">
        <f>IF(ISNA(VLOOKUP($B32,'Race 2'!$A$5:$I$28,9,FALSE)),"DNC",VLOOKUP($B32,'Race 2'!$A$5:$I$28,9,FALSE))</f>
        <v>DNC</v>
      </c>
      <c r="H32" s="46">
        <f t="shared" si="2"/>
        <v>0</v>
      </c>
      <c r="I32" s="45" t="str">
        <f>IF(ISNA(VLOOKUP($B32,'Race 3'!$A$5:$I$27,9,FALSE)),"DNC",VLOOKUP($B32,'Race 3'!$A$5:$I$27,9,FALSE))</f>
        <v>DNC</v>
      </c>
      <c r="J32" s="46">
        <f t="shared" si="3"/>
        <v>0</v>
      </c>
      <c r="K32" s="45" t="str">
        <f>IF(ISNA(VLOOKUP($B32,'Race 4'!$A$5:$I$29,9,FALSE)),"DNC",VLOOKUP($B32,'Race 4'!$A$5:$I$29,9,FALSE))</f>
        <v>DNC</v>
      </c>
      <c r="L32" s="46">
        <f t="shared" si="4"/>
        <v>0</v>
      </c>
      <c r="M32" s="45" t="str">
        <f>IF(ISNA(VLOOKUP($B32,'Race 5'!$A$5:$I$30,9,FALSE)),"DNC",VLOOKUP($B32,'Race 5'!$A$5:$I$30,9,FALSE))</f>
        <v>DNC</v>
      </c>
      <c r="N32" s="46">
        <f t="shared" si="5"/>
        <v>0</v>
      </c>
      <c r="O32" s="47">
        <f t="shared" si="7"/>
        <v>0</v>
      </c>
      <c r="P32" s="48">
        <f t="shared" si="8"/>
        <v>0</v>
      </c>
      <c r="Q32" s="49">
        <f t="shared" si="6"/>
        <v>18</v>
      </c>
      <c r="R32" s="51">
        <f t="shared" si="9"/>
        <v>0</v>
      </c>
      <c r="S32" s="51">
        <f t="shared" si="10"/>
        <v>0</v>
      </c>
      <c r="T32" s="51">
        <f t="shared" si="11"/>
        <v>0</v>
      </c>
      <c r="U32" s="51">
        <f t="shared" si="12"/>
        <v>0</v>
      </c>
      <c r="V32" s="51">
        <f t="shared" si="13"/>
        <v>0</v>
      </c>
      <c r="W32" s="51">
        <f t="shared" si="14"/>
        <v>0</v>
      </c>
    </row>
    <row r="33" spans="1:23" hidden="1" x14ac:dyDescent="0.2">
      <c r="A33">
        <f t="shared" si="0"/>
        <v>0</v>
      </c>
      <c r="B33" s="4">
        <v>177</v>
      </c>
      <c r="C33" s="44" t="str">
        <f>VLOOKUP($B33,[1]Sheet1!$A$3:$C$89,2)</f>
        <v>Mirage</v>
      </c>
      <c r="D33" s="44" t="str">
        <f>VLOOKUP($B33,[1]Sheet1!$A$3:$C$89,3)</f>
        <v>B Jesson</v>
      </c>
      <c r="E33" s="45" t="str">
        <f>IF(ISNA(VLOOKUP($B33,'Race 1'!$A$5:$I$26,9,FALSE)),"DNC",VLOOKUP($B33,'Race 1'!$A$5:$I$26,9,FALSE))</f>
        <v>DNC</v>
      </c>
      <c r="F33" s="46">
        <f t="shared" si="1"/>
        <v>0</v>
      </c>
      <c r="G33" s="45" t="str">
        <f>IF(ISNA(VLOOKUP($B33,'Race 2'!$A$5:$I$28,9,FALSE)),"DNC",VLOOKUP($B33,'Race 2'!$A$5:$I$28,9,FALSE))</f>
        <v>DNC</v>
      </c>
      <c r="H33" s="46">
        <f t="shared" si="2"/>
        <v>0</v>
      </c>
      <c r="I33" s="45" t="str">
        <f>IF(ISNA(VLOOKUP($B33,'Race 3'!$A$5:$I$27,9,FALSE)),"DNC",VLOOKUP($B33,'Race 3'!$A$5:$I$27,9,FALSE))</f>
        <v>DNC</v>
      </c>
      <c r="J33" s="46">
        <f t="shared" si="3"/>
        <v>0</v>
      </c>
      <c r="K33" s="45" t="str">
        <f>IF(ISNA(VLOOKUP($B33,'Race 4'!$A$5:$I$29,9,FALSE)),"DNC",VLOOKUP($B33,'Race 4'!$A$5:$I$29,9,FALSE))</f>
        <v>DNC</v>
      </c>
      <c r="L33" s="46">
        <f t="shared" si="4"/>
        <v>0</v>
      </c>
      <c r="M33" s="45" t="str">
        <f>IF(ISNA(VLOOKUP($B33,'Race 5'!$A$5:$I$30,9,FALSE)),"DNC",VLOOKUP($B33,'Race 5'!$A$5:$I$30,9,FALSE))</f>
        <v>DNC</v>
      </c>
      <c r="N33" s="46">
        <f t="shared" si="5"/>
        <v>0</v>
      </c>
      <c r="O33" s="47">
        <f t="shared" si="7"/>
        <v>0</v>
      </c>
      <c r="P33" s="48">
        <f t="shared" si="8"/>
        <v>0</v>
      </c>
      <c r="Q33" s="49">
        <f t="shared" si="6"/>
        <v>18</v>
      </c>
      <c r="R33" s="51">
        <f t="shared" si="9"/>
        <v>0</v>
      </c>
      <c r="S33" s="51">
        <f t="shared" si="10"/>
        <v>0</v>
      </c>
      <c r="T33" s="51">
        <f t="shared" si="11"/>
        <v>0</v>
      </c>
      <c r="U33" s="51">
        <f t="shared" si="12"/>
        <v>0</v>
      </c>
      <c r="V33" s="51">
        <f t="shared" si="13"/>
        <v>0</v>
      </c>
      <c r="W33" s="51">
        <f t="shared" si="14"/>
        <v>0</v>
      </c>
    </row>
    <row r="34" spans="1:23" hidden="1" x14ac:dyDescent="0.2">
      <c r="A34">
        <f t="shared" si="0"/>
        <v>0</v>
      </c>
      <c r="B34" s="4">
        <v>178</v>
      </c>
      <c r="C34" s="44" t="str">
        <f>VLOOKUP($B34,[1]Sheet1!$A$3:$C$89,2)</f>
        <v>Sirocco</v>
      </c>
      <c r="D34" s="44" t="str">
        <f>VLOOKUP($B34,[1]Sheet1!$A$3:$C$89,3)</f>
        <v>B Elliot</v>
      </c>
      <c r="E34" s="45" t="str">
        <f>IF(ISNA(VLOOKUP($B34,'Race 1'!$A$5:$I$26,9,FALSE)),"DNC",VLOOKUP($B34,'Race 1'!$A$5:$I$26,9,FALSE))</f>
        <v>DNC</v>
      </c>
      <c r="F34" s="46">
        <f t="shared" si="1"/>
        <v>0</v>
      </c>
      <c r="G34" s="45" t="str">
        <f>IF(ISNA(VLOOKUP($B34,'Race 2'!$A$5:$I$28,9,FALSE)),"DNC",VLOOKUP($B34,'Race 2'!$A$5:$I$28,9,FALSE))</f>
        <v>DNC</v>
      </c>
      <c r="H34" s="46">
        <f t="shared" si="2"/>
        <v>0</v>
      </c>
      <c r="I34" s="45" t="str">
        <f>IF(ISNA(VLOOKUP($B34,'Race 3'!$A$5:$I$27,9,FALSE)),"DNC",VLOOKUP($B34,'Race 3'!$A$5:$I$27,9,FALSE))</f>
        <v>DNC</v>
      </c>
      <c r="J34" s="46">
        <f t="shared" si="3"/>
        <v>0</v>
      </c>
      <c r="K34" s="45" t="str">
        <f>IF(ISNA(VLOOKUP($B34,'Race 4'!$A$5:$I$29,9,FALSE)),"DNC",VLOOKUP($B34,'Race 4'!$A$5:$I$29,9,FALSE))</f>
        <v>DNC</v>
      </c>
      <c r="L34" s="46">
        <f t="shared" si="4"/>
        <v>0</v>
      </c>
      <c r="M34" s="45" t="str">
        <f>IF(ISNA(VLOOKUP($B34,'Race 5'!$A$5:$I$30,9,FALSE)),"DNC",VLOOKUP($B34,'Race 5'!$A$5:$I$30,9,FALSE))</f>
        <v>DNC</v>
      </c>
      <c r="N34" s="46">
        <f t="shared" si="5"/>
        <v>0</v>
      </c>
      <c r="O34" s="47">
        <f t="shared" si="7"/>
        <v>0</v>
      </c>
      <c r="P34" s="48">
        <f t="shared" si="8"/>
        <v>0</v>
      </c>
      <c r="Q34" s="49">
        <f t="shared" si="6"/>
        <v>18</v>
      </c>
      <c r="R34" s="51">
        <f t="shared" si="9"/>
        <v>0</v>
      </c>
      <c r="S34" s="51">
        <f t="shared" si="10"/>
        <v>0</v>
      </c>
      <c r="T34" s="51">
        <f t="shared" si="11"/>
        <v>0</v>
      </c>
      <c r="U34" s="51">
        <f t="shared" si="12"/>
        <v>0</v>
      </c>
      <c r="V34" s="51">
        <f t="shared" si="13"/>
        <v>0</v>
      </c>
      <c r="W34" s="51">
        <f t="shared" si="14"/>
        <v>0</v>
      </c>
    </row>
    <row r="35" spans="1:23" hidden="1" x14ac:dyDescent="0.2">
      <c r="A35">
        <f t="shared" si="0"/>
        <v>0</v>
      </c>
      <c r="B35" s="4">
        <v>179</v>
      </c>
      <c r="C35" s="44" t="str">
        <f>VLOOKUP($B35,[1]Sheet1!$A$3:$C$89,2)</f>
        <v>Geisha</v>
      </c>
      <c r="D35" s="44" t="str">
        <f>VLOOKUP($B35,[1]Sheet1!$A$3:$C$89,3)</f>
        <v>C Sellars</v>
      </c>
      <c r="E35" s="45" t="str">
        <f>IF(ISNA(VLOOKUP($B35,'Race 1'!$A$5:$I$26,9,FALSE)),"DNC",VLOOKUP($B35,'Race 1'!$A$5:$I$26,9,FALSE))</f>
        <v>DNC</v>
      </c>
      <c r="F35" s="46">
        <f t="shared" si="1"/>
        <v>0</v>
      </c>
      <c r="G35" s="45" t="str">
        <f>IF(ISNA(VLOOKUP($B35,'Race 2'!$A$5:$I$28,9,FALSE)),"DNC",VLOOKUP($B35,'Race 2'!$A$5:$I$28,9,FALSE))</f>
        <v>DNC</v>
      </c>
      <c r="H35" s="46">
        <f t="shared" si="2"/>
        <v>0</v>
      </c>
      <c r="I35" s="45" t="str">
        <f>IF(ISNA(VLOOKUP($B35,'Race 3'!$A$5:$I$27,9,FALSE)),"DNC",VLOOKUP($B35,'Race 3'!$A$5:$I$27,9,FALSE))</f>
        <v>DNC</v>
      </c>
      <c r="J35" s="46">
        <f t="shared" si="3"/>
        <v>0</v>
      </c>
      <c r="K35" s="45" t="str">
        <f>IF(ISNA(VLOOKUP($B35,'Race 4'!$A$5:$I$29,9,FALSE)),"DNC",VLOOKUP($B35,'Race 4'!$A$5:$I$29,9,FALSE))</f>
        <v>DNC</v>
      </c>
      <c r="L35" s="46">
        <f t="shared" si="4"/>
        <v>0</v>
      </c>
      <c r="M35" s="45" t="str">
        <f>IF(ISNA(VLOOKUP($B35,'Race 5'!$A$5:$I$30,9,FALSE)),"DNC",VLOOKUP($B35,'Race 5'!$A$5:$I$30,9,FALSE))</f>
        <v>DNC</v>
      </c>
      <c r="N35" s="46">
        <f t="shared" si="5"/>
        <v>0</v>
      </c>
      <c r="O35" s="47">
        <f t="shared" si="7"/>
        <v>0</v>
      </c>
      <c r="P35" s="48">
        <f t="shared" si="8"/>
        <v>0</v>
      </c>
      <c r="Q35" s="49">
        <f t="shared" si="6"/>
        <v>18</v>
      </c>
      <c r="R35" s="51">
        <f t="shared" si="9"/>
        <v>0</v>
      </c>
      <c r="S35" s="51">
        <f t="shared" si="10"/>
        <v>0</v>
      </c>
      <c r="T35" s="51">
        <f t="shared" si="11"/>
        <v>0</v>
      </c>
      <c r="U35" s="51">
        <f t="shared" si="12"/>
        <v>0</v>
      </c>
      <c r="V35" s="51">
        <f t="shared" si="13"/>
        <v>0</v>
      </c>
      <c r="W35" s="51">
        <f t="shared" si="14"/>
        <v>0</v>
      </c>
    </row>
    <row r="36" spans="1:23" hidden="1" x14ac:dyDescent="0.2">
      <c r="A36">
        <f t="shared" si="0"/>
        <v>0</v>
      </c>
      <c r="B36" s="4">
        <v>180</v>
      </c>
      <c r="C36" s="44" t="str">
        <f>VLOOKUP($B36,[1]Sheet1!$A$3:$C$89,2)</f>
        <v>Viking</v>
      </c>
      <c r="D36" s="44" t="str">
        <f>VLOOKUP($B36,[1]Sheet1!$A$3:$C$89,3)</f>
        <v>K McDonald</v>
      </c>
      <c r="E36" s="45" t="str">
        <f>IF(ISNA(VLOOKUP($B36,'Race 1'!$A$5:$I$26,9,FALSE)),"DNC",VLOOKUP($B36,'Race 1'!$A$5:$I$26,9,FALSE))</f>
        <v>DNC</v>
      </c>
      <c r="F36" s="46">
        <f t="shared" ref="F36:F67" si="15">IF(AND(E36&lt;50,E36&gt;0),400/(E36+3),IF(E36="DNF",400/(E$68+4),0))</f>
        <v>0</v>
      </c>
      <c r="G36" s="45" t="str">
        <f>IF(ISNA(VLOOKUP($B36,'Race 2'!$A$5:$I$28,9,FALSE)),"DNC",VLOOKUP($B36,'Race 2'!$A$5:$I$28,9,FALSE))</f>
        <v>DNC</v>
      </c>
      <c r="H36" s="46">
        <f t="shared" ref="H36:H67" si="16">IF(AND(G36&lt;50,G36&gt;0),400/(G36+3),IF(G36="DNF",400/(G$68+4),0))</f>
        <v>0</v>
      </c>
      <c r="I36" s="45" t="str">
        <f>IF(ISNA(VLOOKUP($B36,'Race 3'!$A$5:$I$27,9,FALSE)),"DNC",VLOOKUP($B36,'Race 3'!$A$5:$I$27,9,FALSE))</f>
        <v>DNC</v>
      </c>
      <c r="J36" s="46">
        <f t="shared" ref="J36:J67" si="17">IF(AND(I36&lt;50,I36&gt;0),400/(I36+3),IF(I36="DNF",400/(I$68+4),0))</f>
        <v>0</v>
      </c>
      <c r="K36" s="45" t="str">
        <f>IF(ISNA(VLOOKUP($B36,'Race 4'!$A$5:$I$29,9,FALSE)),"DNC",VLOOKUP($B36,'Race 4'!$A$5:$I$29,9,FALSE))</f>
        <v>DNC</v>
      </c>
      <c r="L36" s="46">
        <f t="shared" ref="L36:L67" si="18">IF(AND(K36&lt;50,K36&gt;0),400/(K36+3),IF(K36="DNF",400/(K$68+4),0))</f>
        <v>0</v>
      </c>
      <c r="M36" s="45" t="str">
        <f>IF(ISNA(VLOOKUP($B36,'Race 5'!$A$5:$I$30,9,FALSE)),"DNC",VLOOKUP($B36,'Race 5'!$A$5:$I$30,9,FALSE))</f>
        <v>DNC</v>
      </c>
      <c r="N36" s="46">
        <f t="shared" ref="N36:N67" si="19">IF(AND(M36&lt;50,M36&gt;0),400/(M36+3),IF(M36="DNF",400/(M$68+4),0))</f>
        <v>0</v>
      </c>
      <c r="O36" s="47">
        <f t="shared" si="7"/>
        <v>0</v>
      </c>
      <c r="P36" s="48">
        <f t="shared" si="8"/>
        <v>0</v>
      </c>
      <c r="Q36" s="49">
        <f t="shared" ref="Q36:Q67" si="20">RANK(P36,$P$4:$P$68,0)</f>
        <v>18</v>
      </c>
      <c r="R36" s="51">
        <f t="shared" si="9"/>
        <v>0</v>
      </c>
      <c r="S36" s="51">
        <f t="shared" si="10"/>
        <v>0</v>
      </c>
      <c r="T36" s="51">
        <f t="shared" si="11"/>
        <v>0</v>
      </c>
      <c r="U36" s="51">
        <f t="shared" si="12"/>
        <v>0</v>
      </c>
      <c r="V36" s="51">
        <f t="shared" si="13"/>
        <v>0</v>
      </c>
      <c r="W36" s="51">
        <f t="shared" si="14"/>
        <v>0</v>
      </c>
    </row>
    <row r="37" spans="1:23" hidden="1" x14ac:dyDescent="0.2">
      <c r="A37">
        <f t="shared" si="0"/>
        <v>0</v>
      </c>
      <c r="B37" s="4">
        <v>181</v>
      </c>
      <c r="C37" s="44" t="str">
        <f>VLOOKUP($B37,[1]Sheet1!$A$3:$C$89,2)</f>
        <v>Runaway</v>
      </c>
      <c r="D37" s="44" t="str">
        <f>VLOOKUP($B37,[1]Sheet1!$A$3:$C$89,3)</f>
        <v>S Maynard</v>
      </c>
      <c r="E37" s="45" t="str">
        <f>IF(ISNA(VLOOKUP($B37,'Race 1'!$A$5:$I$26,9,FALSE)),"DNC",VLOOKUP($B37,'Race 1'!$A$5:$I$26,9,FALSE))</f>
        <v>DNC</v>
      </c>
      <c r="F37" s="46">
        <f t="shared" si="15"/>
        <v>0</v>
      </c>
      <c r="G37" s="45" t="str">
        <f>IF(ISNA(VLOOKUP($B37,'Race 2'!$A$5:$I$28,9,FALSE)),"DNC",VLOOKUP($B37,'Race 2'!$A$5:$I$28,9,FALSE))</f>
        <v>DNC</v>
      </c>
      <c r="H37" s="46">
        <f t="shared" si="16"/>
        <v>0</v>
      </c>
      <c r="I37" s="45" t="str">
        <f>IF(ISNA(VLOOKUP($B37,'Race 3'!$A$5:$I$27,9,FALSE)),"DNC",VLOOKUP($B37,'Race 3'!$A$5:$I$27,9,FALSE))</f>
        <v>DNC</v>
      </c>
      <c r="J37" s="46">
        <f t="shared" si="17"/>
        <v>0</v>
      </c>
      <c r="K37" s="45" t="str">
        <f>IF(ISNA(VLOOKUP($B37,'Race 4'!$A$5:$I$29,9,FALSE)),"DNC",VLOOKUP($B37,'Race 4'!$A$5:$I$29,9,FALSE))</f>
        <v>DNC</v>
      </c>
      <c r="L37" s="46">
        <f t="shared" si="18"/>
        <v>0</v>
      </c>
      <c r="M37" s="45" t="str">
        <f>IF(ISNA(VLOOKUP($B37,'Race 5'!$A$5:$I$30,9,FALSE)),"DNC",VLOOKUP($B37,'Race 5'!$A$5:$I$30,9,FALSE))</f>
        <v>DNC</v>
      </c>
      <c r="N37" s="46">
        <f t="shared" si="19"/>
        <v>0</v>
      </c>
      <c r="O37" s="47">
        <f t="shared" si="7"/>
        <v>0</v>
      </c>
      <c r="P37" s="48">
        <f t="shared" si="8"/>
        <v>0</v>
      </c>
      <c r="Q37" s="49">
        <f t="shared" si="20"/>
        <v>18</v>
      </c>
      <c r="R37" s="51">
        <f t="shared" si="9"/>
        <v>0</v>
      </c>
      <c r="S37" s="51">
        <f t="shared" si="10"/>
        <v>0</v>
      </c>
      <c r="T37" s="51">
        <f t="shared" si="11"/>
        <v>0</v>
      </c>
      <c r="U37" s="51">
        <f t="shared" si="12"/>
        <v>0</v>
      </c>
      <c r="V37" s="51">
        <f t="shared" si="13"/>
        <v>0</v>
      </c>
      <c r="W37" s="51">
        <f t="shared" si="14"/>
        <v>0</v>
      </c>
    </row>
    <row r="38" spans="1:23" ht="12.75" customHeight="1" x14ac:dyDescent="0.2">
      <c r="A38">
        <f t="shared" si="0"/>
        <v>1</v>
      </c>
      <c r="B38" s="4">
        <v>185</v>
      </c>
      <c r="C38" s="44" t="str">
        <f>VLOOKUP($B38,[1]Sheet1!$A$3:$C$89,2)</f>
        <v>Ben</v>
      </c>
      <c r="D38" s="44" t="str">
        <f>VLOOKUP($B38,[1]Sheet1!$A$3:$C$89,3)</f>
        <v>H Hillle</v>
      </c>
      <c r="E38" s="45">
        <f>IF(ISNA(VLOOKUP($B38,'Race 1'!$A$5:$I$26,9,FALSE)),"DNC",VLOOKUP($B38,'Race 1'!$A$5:$I$26,9,FALSE))</f>
        <v>3</v>
      </c>
      <c r="F38" s="46">
        <f t="shared" si="15"/>
        <v>66.666666666666671</v>
      </c>
      <c r="G38" s="45">
        <f>IF(ISNA(VLOOKUP($B38,'Race 2'!$A$5:$I$28,9,FALSE)),"DNC",VLOOKUP($B38,'Race 2'!$A$5:$I$28,9,FALSE))</f>
        <v>1</v>
      </c>
      <c r="H38" s="46">
        <f t="shared" si="16"/>
        <v>100</v>
      </c>
      <c r="I38" s="45">
        <f>IF(ISNA(VLOOKUP($B38,'Race 3'!$A$5:$I$27,9,FALSE)),"DNC",VLOOKUP($B38,'Race 3'!$A$5:$I$27,9,FALSE))</f>
        <v>3</v>
      </c>
      <c r="J38" s="46">
        <f t="shared" si="17"/>
        <v>66.666666666666671</v>
      </c>
      <c r="K38" s="45">
        <f>IF(ISNA(VLOOKUP($B38,'Race 4'!$A$5:$I$29,9,FALSE)),"DNC",VLOOKUP($B38,'Race 4'!$A$5:$I$29,9,FALSE))</f>
        <v>7</v>
      </c>
      <c r="L38" s="46">
        <f t="shared" si="18"/>
        <v>40</v>
      </c>
      <c r="M38" s="45">
        <f>IF(ISNA(VLOOKUP($B38,'Race 5'!$A$5:$I$30,9,FALSE)),"DNC",VLOOKUP($B38,'Race 5'!$A$5:$I$30,9,FALSE))</f>
        <v>2</v>
      </c>
      <c r="N38" s="46">
        <f t="shared" si="19"/>
        <v>80</v>
      </c>
      <c r="O38" s="47">
        <f t="shared" si="7"/>
        <v>353.33333333333337</v>
      </c>
      <c r="P38" s="48">
        <f t="shared" si="8"/>
        <v>313.33333333333337</v>
      </c>
      <c r="Q38" s="49">
        <f t="shared" si="20"/>
        <v>2</v>
      </c>
      <c r="R38" s="51">
        <f t="shared" si="9"/>
        <v>40</v>
      </c>
      <c r="S38" s="51">
        <f t="shared" si="10"/>
        <v>66.666666666666671</v>
      </c>
      <c r="T38" s="51">
        <f t="shared" si="11"/>
        <v>100</v>
      </c>
      <c r="U38" s="51">
        <f t="shared" si="12"/>
        <v>66.666666666666671</v>
      </c>
      <c r="V38" s="51">
        <f t="shared" si="13"/>
        <v>40</v>
      </c>
      <c r="W38" s="51">
        <f t="shared" si="14"/>
        <v>80</v>
      </c>
    </row>
    <row r="39" spans="1:23" hidden="1" x14ac:dyDescent="0.2">
      <c r="A39">
        <f t="shared" si="0"/>
        <v>0</v>
      </c>
      <c r="B39" s="4">
        <v>191</v>
      </c>
      <c r="C39" s="44" t="str">
        <f>VLOOKUP($B39,[1]Sheet1!$A$3:$C$89,2)</f>
        <v>Stoic</v>
      </c>
      <c r="D39" s="44" t="str">
        <f>VLOOKUP($B39,[1]Sheet1!$A$3:$C$89,3)</f>
        <v>A Adams</v>
      </c>
      <c r="E39" s="45" t="str">
        <f>IF(ISNA(VLOOKUP($B39,'Race 1'!$A$5:$I$26,9,FALSE)),"DNC",VLOOKUP($B39,'Race 1'!$A$5:$I$26,9,FALSE))</f>
        <v>DNC</v>
      </c>
      <c r="F39" s="46">
        <f t="shared" si="15"/>
        <v>0</v>
      </c>
      <c r="G39" s="45" t="str">
        <f>IF(ISNA(VLOOKUP($B39,'Race 2'!$A$5:$I$28,9,FALSE)),"DNC",VLOOKUP($B39,'Race 2'!$A$5:$I$28,9,FALSE))</f>
        <v>DNC</v>
      </c>
      <c r="H39" s="46">
        <f t="shared" si="16"/>
        <v>0</v>
      </c>
      <c r="I39" s="45" t="str">
        <f>IF(ISNA(VLOOKUP($B39,'Race 3'!$A$5:$I$27,9,FALSE)),"DNC",VLOOKUP($B39,'Race 3'!$A$5:$I$27,9,FALSE))</f>
        <v>DNC</v>
      </c>
      <c r="J39" s="46">
        <f t="shared" si="17"/>
        <v>0</v>
      </c>
      <c r="K39" s="45" t="str">
        <f>IF(ISNA(VLOOKUP($B39,'Race 4'!$A$5:$I$29,9,FALSE)),"DNC",VLOOKUP($B39,'Race 4'!$A$5:$I$29,9,FALSE))</f>
        <v>DNC</v>
      </c>
      <c r="L39" s="46">
        <f t="shared" si="18"/>
        <v>0</v>
      </c>
      <c r="M39" s="45" t="str">
        <f>IF(ISNA(VLOOKUP($B39,'Race 5'!$A$5:$I$30,9,FALSE)),"DNC",VLOOKUP($B39,'Race 5'!$A$5:$I$30,9,FALSE))</f>
        <v>DNC</v>
      </c>
      <c r="N39" s="46">
        <f t="shared" si="19"/>
        <v>0</v>
      </c>
      <c r="O39" s="47">
        <f t="shared" si="7"/>
        <v>0</v>
      </c>
      <c r="P39" s="48">
        <f t="shared" si="8"/>
        <v>0</v>
      </c>
      <c r="Q39" s="49">
        <f t="shared" si="20"/>
        <v>18</v>
      </c>
      <c r="R39" s="51">
        <f t="shared" si="9"/>
        <v>0</v>
      </c>
      <c r="S39" s="51">
        <f t="shared" si="10"/>
        <v>0</v>
      </c>
      <c r="T39" s="51">
        <f t="shared" si="11"/>
        <v>0</v>
      </c>
      <c r="U39" s="51">
        <f t="shared" si="12"/>
        <v>0</v>
      </c>
      <c r="V39" s="51">
        <f t="shared" si="13"/>
        <v>0</v>
      </c>
      <c r="W39" s="51">
        <f t="shared" si="14"/>
        <v>0</v>
      </c>
    </row>
    <row r="40" spans="1:23" hidden="1" x14ac:dyDescent="0.2">
      <c r="A40">
        <f t="shared" si="0"/>
        <v>0</v>
      </c>
      <c r="B40" s="4">
        <v>192</v>
      </c>
      <c r="C40" s="44" t="str">
        <f>VLOOKUP($B40,[1]Sheet1!$A$3:$C$89,2)</f>
        <v>Solo</v>
      </c>
      <c r="D40" s="44" t="str">
        <f>VLOOKUP($B40,[1]Sheet1!$A$3:$C$89,3)</f>
        <v>R Mackey</v>
      </c>
      <c r="E40" s="45" t="str">
        <f>IF(ISNA(VLOOKUP($B40,'Race 1'!$A$5:$I$26,9,FALSE)),"DNC",VLOOKUP($B40,'Race 1'!$A$5:$I$26,9,FALSE))</f>
        <v>DNC</v>
      </c>
      <c r="F40" s="46">
        <f t="shared" si="15"/>
        <v>0</v>
      </c>
      <c r="G40" s="45" t="str">
        <f>IF(ISNA(VLOOKUP($B40,'Race 2'!$A$5:$I$28,9,FALSE)),"DNC",VLOOKUP($B40,'Race 2'!$A$5:$I$28,9,FALSE))</f>
        <v>DNC</v>
      </c>
      <c r="H40" s="46">
        <f t="shared" si="16"/>
        <v>0</v>
      </c>
      <c r="I40" s="45" t="str">
        <f>IF(ISNA(VLOOKUP($B40,'Race 3'!$A$5:$I$27,9,FALSE)),"DNC",VLOOKUP($B40,'Race 3'!$A$5:$I$27,9,FALSE))</f>
        <v>DNC</v>
      </c>
      <c r="J40" s="46">
        <f t="shared" si="17"/>
        <v>0</v>
      </c>
      <c r="K40" s="45" t="str">
        <f>IF(ISNA(VLOOKUP($B40,'Race 4'!$A$5:$I$29,9,FALSE)),"DNC",VLOOKUP($B40,'Race 4'!$A$5:$I$29,9,FALSE))</f>
        <v>DNC</v>
      </c>
      <c r="L40" s="46">
        <f t="shared" si="18"/>
        <v>0</v>
      </c>
      <c r="M40" s="45" t="str">
        <f>IF(ISNA(VLOOKUP($B40,'Race 5'!$A$5:$I$30,9,FALSE)),"DNC",VLOOKUP($B40,'Race 5'!$A$5:$I$30,9,FALSE))</f>
        <v>DNC</v>
      </c>
      <c r="N40" s="46">
        <f t="shared" si="19"/>
        <v>0</v>
      </c>
      <c r="O40" s="47">
        <f t="shared" si="7"/>
        <v>0</v>
      </c>
      <c r="P40" s="48">
        <f t="shared" si="8"/>
        <v>0</v>
      </c>
      <c r="Q40" s="49">
        <f t="shared" si="20"/>
        <v>18</v>
      </c>
      <c r="R40" s="51">
        <f t="shared" si="9"/>
        <v>0</v>
      </c>
      <c r="S40" s="51">
        <f t="shared" si="10"/>
        <v>0</v>
      </c>
      <c r="T40" s="51">
        <f t="shared" si="11"/>
        <v>0</v>
      </c>
      <c r="U40" s="51">
        <f t="shared" si="12"/>
        <v>0</v>
      </c>
      <c r="V40" s="51">
        <f t="shared" si="13"/>
        <v>0</v>
      </c>
      <c r="W40" s="51">
        <f t="shared" si="14"/>
        <v>0</v>
      </c>
    </row>
    <row r="41" spans="1:23" hidden="1" x14ac:dyDescent="0.2">
      <c r="A41">
        <f t="shared" si="0"/>
        <v>0</v>
      </c>
      <c r="B41" s="4">
        <v>194</v>
      </c>
      <c r="C41" s="44" t="str">
        <f>VLOOKUP($B41,[1]Sheet1!$A$3:$C$89,2)</f>
        <v>Karyn</v>
      </c>
      <c r="D41" s="44" t="str">
        <f>VLOOKUP($B41,[1]Sheet1!$A$3:$C$89,3)</f>
        <v>Andrew</v>
      </c>
      <c r="E41" s="45" t="str">
        <f>IF(ISNA(VLOOKUP($B41,'Race 1'!$A$5:$I$26,9,FALSE)),"DNC",VLOOKUP($B41,'Race 1'!$A$5:$I$26,9,FALSE))</f>
        <v>DNC</v>
      </c>
      <c r="F41" s="46">
        <f t="shared" si="15"/>
        <v>0</v>
      </c>
      <c r="G41" s="45" t="str">
        <f>IF(ISNA(VLOOKUP($B41,'Race 2'!$A$5:$I$28,9,FALSE)),"DNC",VLOOKUP($B41,'Race 2'!$A$5:$I$28,9,FALSE))</f>
        <v>DNC</v>
      </c>
      <c r="H41" s="46">
        <f t="shared" si="16"/>
        <v>0</v>
      </c>
      <c r="I41" s="45" t="str">
        <f>IF(ISNA(VLOOKUP($B41,'Race 3'!$A$5:$I$27,9,FALSE)),"DNC",VLOOKUP($B41,'Race 3'!$A$5:$I$27,9,FALSE))</f>
        <v>DNC</v>
      </c>
      <c r="J41" s="46">
        <f t="shared" si="17"/>
        <v>0</v>
      </c>
      <c r="K41" s="45" t="str">
        <f>IF(ISNA(VLOOKUP($B41,'Race 4'!$A$5:$I$29,9,FALSE)),"DNC",VLOOKUP($B41,'Race 4'!$A$5:$I$29,9,FALSE))</f>
        <v>DNC</v>
      </c>
      <c r="L41" s="46">
        <f t="shared" si="18"/>
        <v>0</v>
      </c>
      <c r="M41" s="45" t="str">
        <f>IF(ISNA(VLOOKUP($B41,'Race 5'!$A$5:$I$30,9,FALSE)),"DNC",VLOOKUP($B41,'Race 5'!$A$5:$I$30,9,FALSE))</f>
        <v>DNC</v>
      </c>
      <c r="N41" s="46">
        <f t="shared" si="19"/>
        <v>0</v>
      </c>
      <c r="O41" s="47">
        <f t="shared" si="7"/>
        <v>0</v>
      </c>
      <c r="P41" s="48">
        <f t="shared" si="8"/>
        <v>0</v>
      </c>
      <c r="Q41" s="49">
        <f t="shared" si="20"/>
        <v>18</v>
      </c>
      <c r="R41" s="51">
        <f t="shared" si="9"/>
        <v>0</v>
      </c>
      <c r="S41" s="51">
        <f t="shared" si="10"/>
        <v>0</v>
      </c>
      <c r="T41" s="51">
        <f t="shared" si="11"/>
        <v>0</v>
      </c>
      <c r="U41" s="51">
        <f t="shared" si="12"/>
        <v>0</v>
      </c>
      <c r="V41" s="51">
        <f t="shared" si="13"/>
        <v>0</v>
      </c>
      <c r="W41" s="51">
        <f t="shared" si="14"/>
        <v>0</v>
      </c>
    </row>
    <row r="42" spans="1:23" hidden="1" x14ac:dyDescent="0.2">
      <c r="A42">
        <f t="shared" si="0"/>
        <v>0</v>
      </c>
      <c r="B42" s="4">
        <v>209</v>
      </c>
      <c r="C42" s="44" t="str">
        <f>VLOOKUP($B42,[1]Sheet1!$A$3:$C$89,2)</f>
        <v>Born Free</v>
      </c>
      <c r="D42" s="44" t="str">
        <f>VLOOKUP($B42,[1]Sheet1!$A$3:$C$89,3)</f>
        <v>J Quealy</v>
      </c>
      <c r="E42" s="45" t="str">
        <f>IF(ISNA(VLOOKUP($B42,'Race 1'!$A$5:$I$26,9,FALSE)),"DNC",VLOOKUP($B42,'Race 1'!$A$5:$I$26,9,FALSE))</f>
        <v>DNC</v>
      </c>
      <c r="F42" s="46">
        <f t="shared" si="15"/>
        <v>0</v>
      </c>
      <c r="G42" s="45" t="str">
        <f>IF(ISNA(VLOOKUP($B42,'Race 2'!$A$5:$I$28,9,FALSE)),"DNC",VLOOKUP($B42,'Race 2'!$A$5:$I$28,9,FALSE))</f>
        <v>DNC</v>
      </c>
      <c r="H42" s="46">
        <f t="shared" si="16"/>
        <v>0</v>
      </c>
      <c r="I42" s="45" t="str">
        <f>IF(ISNA(VLOOKUP($B42,'Race 3'!$A$5:$I$27,9,FALSE)),"DNC",VLOOKUP($B42,'Race 3'!$A$5:$I$27,9,FALSE))</f>
        <v>DNC</v>
      </c>
      <c r="J42" s="46">
        <f t="shared" si="17"/>
        <v>0</v>
      </c>
      <c r="K42" s="45" t="str">
        <f>IF(ISNA(VLOOKUP($B42,'Race 4'!$A$5:$I$29,9,FALSE)),"DNC",VLOOKUP($B42,'Race 4'!$A$5:$I$29,9,FALSE))</f>
        <v>DNC</v>
      </c>
      <c r="L42" s="46">
        <f t="shared" si="18"/>
        <v>0</v>
      </c>
      <c r="M42" s="45" t="str">
        <f>IF(ISNA(VLOOKUP($B42,'Race 5'!$A$5:$I$30,9,FALSE)),"DNC",VLOOKUP($B42,'Race 5'!$A$5:$I$30,9,FALSE))</f>
        <v>DNC</v>
      </c>
      <c r="N42" s="46">
        <f t="shared" si="19"/>
        <v>0</v>
      </c>
      <c r="O42" s="47">
        <f t="shared" si="7"/>
        <v>0</v>
      </c>
      <c r="P42" s="48">
        <f t="shared" si="8"/>
        <v>0</v>
      </c>
      <c r="Q42" s="49">
        <f t="shared" si="20"/>
        <v>18</v>
      </c>
      <c r="R42" s="51">
        <f t="shared" si="9"/>
        <v>0</v>
      </c>
      <c r="S42" s="51">
        <f t="shared" si="10"/>
        <v>0</v>
      </c>
      <c r="T42" s="51">
        <f t="shared" si="11"/>
        <v>0</v>
      </c>
      <c r="U42" s="51">
        <f t="shared" si="12"/>
        <v>0</v>
      </c>
      <c r="V42" s="51">
        <f t="shared" si="13"/>
        <v>0</v>
      </c>
      <c r="W42" s="51">
        <f t="shared" si="14"/>
        <v>0</v>
      </c>
    </row>
    <row r="43" spans="1:23" hidden="1" x14ac:dyDescent="0.2">
      <c r="A43">
        <f t="shared" si="0"/>
        <v>0</v>
      </c>
      <c r="B43" s="4">
        <v>216</v>
      </c>
      <c r="C43" s="44" t="str">
        <f>VLOOKUP($B43,[1]Sheet1!$A$3:$C$89,2)</f>
        <v>Phantom</v>
      </c>
      <c r="D43" s="44" t="str">
        <f>VLOOKUP($B43,[1]Sheet1!$A$3:$C$89,3)</f>
        <v>J Doidge</v>
      </c>
      <c r="E43" s="45" t="str">
        <f>IF(ISNA(VLOOKUP($B43,'Race 1'!$A$5:$I$26,9,FALSE)),"DNC",VLOOKUP($B43,'Race 1'!$A$5:$I$26,9,FALSE))</f>
        <v>DNC</v>
      </c>
      <c r="F43" s="46">
        <f t="shared" si="15"/>
        <v>0</v>
      </c>
      <c r="G43" s="45" t="str">
        <f>IF(ISNA(VLOOKUP($B43,'Race 2'!$A$5:$I$28,9,FALSE)),"DNC",VLOOKUP($B43,'Race 2'!$A$5:$I$28,9,FALSE))</f>
        <v>DNC</v>
      </c>
      <c r="H43" s="46">
        <f t="shared" si="16"/>
        <v>0</v>
      </c>
      <c r="I43" s="45" t="str">
        <f>IF(ISNA(VLOOKUP($B43,'Race 3'!$A$5:$I$27,9,FALSE)),"DNC",VLOOKUP($B43,'Race 3'!$A$5:$I$27,9,FALSE))</f>
        <v>DNC</v>
      </c>
      <c r="J43" s="46">
        <f t="shared" si="17"/>
        <v>0</v>
      </c>
      <c r="K43" s="45" t="str">
        <f>IF(ISNA(VLOOKUP($B43,'Race 4'!$A$5:$I$29,9,FALSE)),"DNC",VLOOKUP($B43,'Race 4'!$A$5:$I$29,9,FALSE))</f>
        <v>DNC</v>
      </c>
      <c r="L43" s="46">
        <f t="shared" si="18"/>
        <v>0</v>
      </c>
      <c r="M43" s="45" t="str">
        <f>IF(ISNA(VLOOKUP($B43,'Race 5'!$A$5:$I$30,9,FALSE)),"DNC",VLOOKUP($B43,'Race 5'!$A$5:$I$30,9,FALSE))</f>
        <v>DNC</v>
      </c>
      <c r="N43" s="46">
        <f t="shared" si="19"/>
        <v>0</v>
      </c>
      <c r="O43" s="47">
        <f t="shared" si="7"/>
        <v>0</v>
      </c>
      <c r="P43" s="48">
        <f t="shared" si="8"/>
        <v>0</v>
      </c>
      <c r="Q43" s="49">
        <f t="shared" si="20"/>
        <v>18</v>
      </c>
      <c r="R43" s="51">
        <f t="shared" si="9"/>
        <v>0</v>
      </c>
      <c r="S43" s="51">
        <f t="shared" si="10"/>
        <v>0</v>
      </c>
      <c r="T43" s="51">
        <f t="shared" si="11"/>
        <v>0</v>
      </c>
      <c r="U43" s="51">
        <f t="shared" si="12"/>
        <v>0</v>
      </c>
      <c r="V43" s="51">
        <f t="shared" si="13"/>
        <v>0</v>
      </c>
      <c r="W43" s="51">
        <f t="shared" si="14"/>
        <v>0</v>
      </c>
    </row>
    <row r="44" spans="1:23" hidden="1" x14ac:dyDescent="0.2">
      <c r="A44">
        <f t="shared" si="0"/>
        <v>0</v>
      </c>
      <c r="B44" s="4">
        <v>217</v>
      </c>
      <c r="C44" s="44" t="str">
        <f>VLOOKUP($B44,[1]Sheet1!$A$3:$C$89,2)</f>
        <v>Zoom</v>
      </c>
      <c r="D44" s="44">
        <f>VLOOKUP($B44,[1]Sheet1!$A$3:$C$89,3)</f>
        <v>0</v>
      </c>
      <c r="E44" s="45" t="str">
        <f>IF(ISNA(VLOOKUP($B44,'Race 1'!$A$5:$I$26,9,FALSE)),"DNC",VLOOKUP($B44,'Race 1'!$A$5:$I$26,9,FALSE))</f>
        <v>DNC</v>
      </c>
      <c r="F44" s="46">
        <f t="shared" si="15"/>
        <v>0</v>
      </c>
      <c r="G44" s="45" t="str">
        <f>IF(ISNA(VLOOKUP($B44,'Race 2'!$A$5:$I$28,9,FALSE)),"DNC",VLOOKUP($B44,'Race 2'!$A$5:$I$28,9,FALSE))</f>
        <v>DNC</v>
      </c>
      <c r="H44" s="46">
        <f t="shared" si="16"/>
        <v>0</v>
      </c>
      <c r="I44" s="45" t="str">
        <f>IF(ISNA(VLOOKUP($B44,'Race 3'!$A$5:$I$27,9,FALSE)),"DNC",VLOOKUP($B44,'Race 3'!$A$5:$I$27,9,FALSE))</f>
        <v>DNC</v>
      </c>
      <c r="J44" s="46">
        <f t="shared" si="17"/>
        <v>0</v>
      </c>
      <c r="K44" s="45" t="str">
        <f>IF(ISNA(VLOOKUP($B44,'Race 4'!$A$5:$I$29,9,FALSE)),"DNC",VLOOKUP($B44,'Race 4'!$A$5:$I$29,9,FALSE))</f>
        <v>DNC</v>
      </c>
      <c r="L44" s="46">
        <f t="shared" si="18"/>
        <v>0</v>
      </c>
      <c r="M44" s="45" t="str">
        <f>IF(ISNA(VLOOKUP($B44,'Race 5'!$A$5:$I$30,9,FALSE)),"DNC",VLOOKUP($B44,'Race 5'!$A$5:$I$30,9,FALSE))</f>
        <v>DNC</v>
      </c>
      <c r="N44" s="46">
        <f t="shared" si="19"/>
        <v>0</v>
      </c>
      <c r="O44" s="47">
        <f t="shared" si="7"/>
        <v>0</v>
      </c>
      <c r="P44" s="48">
        <f t="shared" si="8"/>
        <v>0</v>
      </c>
      <c r="Q44" s="49">
        <f t="shared" si="20"/>
        <v>18</v>
      </c>
      <c r="R44" s="51">
        <f t="shared" si="9"/>
        <v>0</v>
      </c>
      <c r="S44" s="51">
        <f t="shared" si="10"/>
        <v>0</v>
      </c>
      <c r="T44" s="51">
        <f t="shared" si="11"/>
        <v>0</v>
      </c>
      <c r="U44" s="51">
        <f t="shared" si="12"/>
        <v>0</v>
      </c>
      <c r="V44" s="51">
        <f t="shared" si="13"/>
        <v>0</v>
      </c>
      <c r="W44" s="51">
        <f t="shared" si="14"/>
        <v>0</v>
      </c>
    </row>
    <row r="45" spans="1:23" hidden="1" x14ac:dyDescent="0.2">
      <c r="A45">
        <f t="shared" si="0"/>
        <v>0</v>
      </c>
      <c r="B45" s="4">
        <v>238</v>
      </c>
      <c r="C45" s="44" t="str">
        <f>VLOOKUP($B45,[1]Sheet1!$A$3:$C$89,2)</f>
        <v>Pooh Stick</v>
      </c>
      <c r="D45" s="44" t="str">
        <f>VLOOKUP($B45,[1]Sheet1!$A$3:$C$89,3)</f>
        <v>J Park</v>
      </c>
      <c r="E45" s="45" t="str">
        <f>IF(ISNA(VLOOKUP($B45,'Race 1'!$A$5:$I$26,9,FALSE)),"DNC",VLOOKUP($B45,'Race 1'!$A$5:$I$26,9,FALSE))</f>
        <v>DNC</v>
      </c>
      <c r="F45" s="46">
        <f t="shared" si="15"/>
        <v>0</v>
      </c>
      <c r="G45" s="45" t="str">
        <f>IF(ISNA(VLOOKUP($B45,'Race 2'!$A$5:$I$28,9,FALSE)),"DNC",VLOOKUP($B45,'Race 2'!$A$5:$I$28,9,FALSE))</f>
        <v>DNC</v>
      </c>
      <c r="H45" s="46">
        <f t="shared" si="16"/>
        <v>0</v>
      </c>
      <c r="I45" s="45" t="str">
        <f>IF(ISNA(VLOOKUP($B45,'Race 3'!$A$5:$I$27,9,FALSE)),"DNC",VLOOKUP($B45,'Race 3'!$A$5:$I$27,9,FALSE))</f>
        <v>DNC</v>
      </c>
      <c r="J45" s="46">
        <f t="shared" si="17"/>
        <v>0</v>
      </c>
      <c r="K45" s="45" t="str">
        <f>IF(ISNA(VLOOKUP($B45,'Race 4'!$A$5:$I$29,9,FALSE)),"DNC",VLOOKUP($B45,'Race 4'!$A$5:$I$29,9,FALSE))</f>
        <v>DNC</v>
      </c>
      <c r="L45" s="46">
        <f t="shared" si="18"/>
        <v>0</v>
      </c>
      <c r="M45" s="45" t="str">
        <f>IF(ISNA(VLOOKUP($B45,'Race 5'!$A$5:$I$30,9,FALSE)),"DNC",VLOOKUP($B45,'Race 5'!$A$5:$I$30,9,FALSE))</f>
        <v>DNC</v>
      </c>
      <c r="N45" s="46">
        <f t="shared" si="19"/>
        <v>0</v>
      </c>
      <c r="O45" s="47">
        <f t="shared" si="7"/>
        <v>0</v>
      </c>
      <c r="P45" s="48">
        <f t="shared" si="8"/>
        <v>0</v>
      </c>
      <c r="Q45" s="49">
        <f t="shared" si="20"/>
        <v>18</v>
      </c>
      <c r="R45" s="51">
        <f t="shared" si="9"/>
        <v>0</v>
      </c>
      <c r="S45" s="51">
        <f t="shared" si="10"/>
        <v>0</v>
      </c>
      <c r="T45" s="51">
        <f t="shared" si="11"/>
        <v>0</v>
      </c>
      <c r="U45" s="51">
        <f t="shared" si="12"/>
        <v>0</v>
      </c>
      <c r="V45" s="51">
        <f t="shared" si="13"/>
        <v>0</v>
      </c>
      <c r="W45" s="51">
        <f t="shared" si="14"/>
        <v>0</v>
      </c>
    </row>
    <row r="46" spans="1:23" ht="12.75" customHeight="1" x14ac:dyDescent="0.2">
      <c r="A46">
        <f t="shared" si="0"/>
        <v>1</v>
      </c>
      <c r="B46" s="4">
        <v>252</v>
      </c>
      <c r="C46" s="44" t="str">
        <f>VLOOKUP($B46,[1]Sheet1!$A$3:$C$89,2)</f>
        <v>Twilight</v>
      </c>
      <c r="D46" s="44" t="str">
        <f>VLOOKUP($B46,[1]Sheet1!$A$3:$C$89,3)</f>
        <v>T Kite</v>
      </c>
      <c r="E46" s="45">
        <f>IF(ISNA(VLOOKUP($B46,'Race 1'!$A$5:$I$26,9,FALSE)),"DNC",VLOOKUP($B46,'Race 1'!$A$5:$I$26,9,FALSE))</f>
        <v>7</v>
      </c>
      <c r="F46" s="46">
        <f t="shared" si="15"/>
        <v>40</v>
      </c>
      <c r="G46" s="45">
        <f>IF(ISNA(VLOOKUP($B46,'Race 2'!$A$5:$I$28,9,FALSE)),"DNC",VLOOKUP($B46,'Race 2'!$A$5:$I$28,9,FALSE))</f>
        <v>9</v>
      </c>
      <c r="H46" s="46">
        <f t="shared" si="16"/>
        <v>33.333333333333336</v>
      </c>
      <c r="I46" s="45">
        <f>IF(ISNA(VLOOKUP($B46,'Race 3'!$A$5:$I$27,9,FALSE)),"DNC",VLOOKUP($B46,'Race 3'!$A$5:$I$27,9,FALSE))</f>
        <v>9</v>
      </c>
      <c r="J46" s="46">
        <f t="shared" si="17"/>
        <v>33.333333333333336</v>
      </c>
      <c r="K46" s="45">
        <f>IF(ISNA(VLOOKUP($B46,'Race 4'!$A$5:$I$29,9,FALSE)),"DNC",VLOOKUP($B46,'Race 4'!$A$5:$I$29,9,FALSE))</f>
        <v>5</v>
      </c>
      <c r="L46" s="46">
        <f t="shared" si="18"/>
        <v>50</v>
      </c>
      <c r="M46" s="45">
        <f>IF(ISNA(VLOOKUP($B46,'Race 5'!$A$5:$I$30,9,FALSE)),"DNC",VLOOKUP($B46,'Race 5'!$A$5:$I$30,9,FALSE))</f>
        <v>9</v>
      </c>
      <c r="N46" s="46">
        <f t="shared" si="19"/>
        <v>33.333333333333336</v>
      </c>
      <c r="O46" s="47">
        <f t="shared" si="7"/>
        <v>190.00000000000003</v>
      </c>
      <c r="P46" s="48">
        <f t="shared" si="8"/>
        <v>156.66666666666669</v>
      </c>
      <c r="Q46" s="49">
        <f t="shared" si="20"/>
        <v>9</v>
      </c>
      <c r="R46" s="51">
        <f t="shared" si="9"/>
        <v>33.333333333333336</v>
      </c>
      <c r="S46" s="51">
        <f t="shared" si="10"/>
        <v>40</v>
      </c>
      <c r="T46" s="51">
        <f t="shared" si="11"/>
        <v>33.333333333333336</v>
      </c>
      <c r="U46" s="51">
        <f t="shared" si="12"/>
        <v>33.333333333333336</v>
      </c>
      <c r="V46" s="51">
        <f t="shared" si="13"/>
        <v>50</v>
      </c>
      <c r="W46" s="51">
        <f t="shared" si="14"/>
        <v>33.333333333333336</v>
      </c>
    </row>
    <row r="47" spans="1:23" ht="12.75" customHeight="1" x14ac:dyDescent="0.2">
      <c r="A47">
        <f t="shared" si="0"/>
        <v>1</v>
      </c>
      <c r="B47" s="4">
        <v>254</v>
      </c>
      <c r="C47" s="44" t="str">
        <f>VLOOKUP($B47,[1]Sheet1!$A$3:$C$89,2)</f>
        <v>Wave Dancer</v>
      </c>
      <c r="D47" s="44" t="str">
        <f>VLOOKUP($B47,[1]Sheet1!$A$3:$C$89,3)</f>
        <v>R Ineson</v>
      </c>
      <c r="E47" s="45">
        <f>IF(ISNA(VLOOKUP($B47,'Race 1'!$A$5:$I$26,9,FALSE)),"DNC",VLOOKUP($B47,'Race 1'!$A$5:$I$26,9,FALSE))</f>
        <v>4</v>
      </c>
      <c r="F47" s="46">
        <f t="shared" si="15"/>
        <v>57.142857142857146</v>
      </c>
      <c r="G47" s="45">
        <f>IF(ISNA(VLOOKUP($B47,'Race 2'!$A$5:$I$28,9,FALSE)),"DNC",VLOOKUP($B47,'Race 2'!$A$5:$I$28,9,FALSE))</f>
        <v>10</v>
      </c>
      <c r="H47" s="46">
        <f t="shared" si="16"/>
        <v>30.76923076923077</v>
      </c>
      <c r="I47" s="45">
        <f>IF(ISNA(VLOOKUP($B47,'Race 3'!$A$5:$I$27,9,FALSE)),"DNC",VLOOKUP($B47,'Race 3'!$A$5:$I$27,9,FALSE))</f>
        <v>7</v>
      </c>
      <c r="J47" s="46">
        <f t="shared" si="17"/>
        <v>40</v>
      </c>
      <c r="K47" s="45">
        <f>IF(ISNA(VLOOKUP($B47,'Race 4'!$A$5:$I$29,9,FALSE)),"DNC",VLOOKUP($B47,'Race 4'!$A$5:$I$29,9,FALSE))</f>
        <v>3</v>
      </c>
      <c r="L47" s="46">
        <f t="shared" si="18"/>
        <v>66.666666666666671</v>
      </c>
      <c r="M47" s="45">
        <f>IF(ISNA(VLOOKUP($B47,'Race 5'!$A$5:$I$30,9,FALSE)),"DNC",VLOOKUP($B47,'Race 5'!$A$5:$I$30,9,FALSE))</f>
        <v>7</v>
      </c>
      <c r="N47" s="46">
        <f t="shared" si="19"/>
        <v>40</v>
      </c>
      <c r="O47" s="47">
        <f t="shared" si="7"/>
        <v>234.5787545787546</v>
      </c>
      <c r="P47" s="48">
        <f t="shared" si="8"/>
        <v>203.80952380952382</v>
      </c>
      <c r="Q47" s="49">
        <f t="shared" si="20"/>
        <v>7</v>
      </c>
      <c r="R47" s="51">
        <f t="shared" si="9"/>
        <v>30.76923076923077</v>
      </c>
      <c r="S47" s="51">
        <f t="shared" si="10"/>
        <v>57.142857142857146</v>
      </c>
      <c r="T47" s="51">
        <f t="shared" si="11"/>
        <v>30.76923076923077</v>
      </c>
      <c r="U47" s="51">
        <f t="shared" si="12"/>
        <v>40</v>
      </c>
      <c r="V47" s="51">
        <f t="shared" si="13"/>
        <v>66.666666666666671</v>
      </c>
      <c r="W47" s="51">
        <f t="shared" si="14"/>
        <v>40</v>
      </c>
    </row>
    <row r="48" spans="1:23" ht="12.75" customHeight="1" x14ac:dyDescent="0.2">
      <c r="A48">
        <f t="shared" si="0"/>
        <v>1</v>
      </c>
      <c r="B48" s="4">
        <v>256</v>
      </c>
      <c r="C48" s="44" t="str">
        <f>VLOOKUP($B48,[1]Sheet1!$A$3:$C$89,2)</f>
        <v>Front Runner</v>
      </c>
      <c r="D48" s="44" t="str">
        <f>VLOOKUP($B48,[1]Sheet1!$A$3:$C$89,3)</f>
        <v>D Le Page</v>
      </c>
      <c r="E48" s="45">
        <f>IF(ISNA(VLOOKUP($B48,'Race 1'!$A$5:$I$26,9,FALSE)),"DNC",VLOOKUP($B48,'Race 1'!$A$5:$I$26,9,FALSE))</f>
        <v>10</v>
      </c>
      <c r="F48" s="46">
        <f t="shared" si="15"/>
        <v>30.76923076923077</v>
      </c>
      <c r="G48" s="45">
        <f>IF(ISNA(VLOOKUP($B48,'Race 2'!$A$5:$I$28,9,FALSE)),"DNC",VLOOKUP($B48,'Race 2'!$A$5:$I$28,9,FALSE))</f>
        <v>11</v>
      </c>
      <c r="H48" s="46">
        <f t="shared" si="16"/>
        <v>28.571428571428573</v>
      </c>
      <c r="I48" s="45">
        <f>IF(ISNA(VLOOKUP($B48,'Race 3'!$A$5:$I$27,9,FALSE)),"DNC",VLOOKUP($B48,'Race 3'!$A$5:$I$27,9,FALSE))</f>
        <v>4</v>
      </c>
      <c r="J48" s="46">
        <f t="shared" si="17"/>
        <v>57.142857142857146</v>
      </c>
      <c r="K48" s="45">
        <f>IF(ISNA(VLOOKUP($B48,'Race 4'!$A$5:$I$29,9,FALSE)),"DNC",VLOOKUP($B48,'Race 4'!$A$5:$I$29,9,FALSE))</f>
        <v>9</v>
      </c>
      <c r="L48" s="46">
        <f t="shared" si="18"/>
        <v>33.333333333333336</v>
      </c>
      <c r="M48" s="45">
        <f>IF(ISNA(VLOOKUP($B48,'Race 5'!$A$5:$I$30,9,FALSE)),"DNC",VLOOKUP($B48,'Race 5'!$A$5:$I$30,9,FALSE))</f>
        <v>5</v>
      </c>
      <c r="N48" s="46">
        <f t="shared" si="19"/>
        <v>50</v>
      </c>
      <c r="O48" s="47">
        <f>+N48+L48+J48+H48+F48</f>
        <v>199.81684981684984</v>
      </c>
      <c r="P48" s="48">
        <f>+O48-R48</f>
        <v>171.24542124542126</v>
      </c>
      <c r="Q48" s="49">
        <f t="shared" si="20"/>
        <v>8</v>
      </c>
      <c r="R48" s="51">
        <f t="shared" si="9"/>
        <v>28.571428571428573</v>
      </c>
      <c r="S48" s="51">
        <f t="shared" si="10"/>
        <v>30.76923076923077</v>
      </c>
      <c r="T48" s="51">
        <f t="shared" si="11"/>
        <v>28.571428571428573</v>
      </c>
      <c r="U48" s="51">
        <f t="shared" si="12"/>
        <v>57.142857142857146</v>
      </c>
      <c r="V48" s="51">
        <f t="shared" si="13"/>
        <v>33.333333333333336</v>
      </c>
      <c r="W48" s="51">
        <f t="shared" si="14"/>
        <v>50</v>
      </c>
    </row>
    <row r="49" spans="1:23" hidden="1" x14ac:dyDescent="0.2">
      <c r="A49">
        <f t="shared" si="0"/>
        <v>0</v>
      </c>
      <c r="B49" s="4">
        <v>260</v>
      </c>
      <c r="C49" s="44" t="str">
        <f>VLOOKUP($B49,[1]Sheet1!$A$3:$C$89,2)</f>
        <v>Mi Mistress</v>
      </c>
      <c r="D49" s="44" t="str">
        <f>VLOOKUP($B49,[1]Sheet1!$A$3:$C$89,3)</f>
        <v>R Ineson</v>
      </c>
      <c r="E49" s="45" t="str">
        <f>IF(ISNA(VLOOKUP($B49,'Race 1'!$A$5:$I$26,9,FALSE)),"DNC",VLOOKUP($B49,'Race 1'!$A$5:$I$26,9,FALSE))</f>
        <v>DNC</v>
      </c>
      <c r="F49" s="46">
        <f t="shared" si="15"/>
        <v>0</v>
      </c>
      <c r="G49" s="45" t="str">
        <f>IF(ISNA(VLOOKUP($B49,'Race 2'!$A$5:$I$28,9,FALSE)),"DNC",VLOOKUP($B49,'Race 2'!$A$5:$I$28,9,FALSE))</f>
        <v>DNC</v>
      </c>
      <c r="H49" s="46">
        <f t="shared" si="16"/>
        <v>0</v>
      </c>
      <c r="I49" s="45" t="str">
        <f>IF(ISNA(VLOOKUP($B49,'Race 3'!$A$5:$I$27,9,FALSE)),"DNC",VLOOKUP($B49,'Race 3'!$A$5:$I$27,9,FALSE))</f>
        <v>DNC</v>
      </c>
      <c r="J49" s="46">
        <f t="shared" si="17"/>
        <v>0</v>
      </c>
      <c r="K49" s="45" t="str">
        <f>IF(ISNA(VLOOKUP($B49,'Race 4'!$A$5:$I$29,9,FALSE)),"DNC",VLOOKUP($B49,'Race 4'!$A$5:$I$29,9,FALSE))</f>
        <v>DNC</v>
      </c>
      <c r="L49" s="46">
        <f t="shared" si="18"/>
        <v>0</v>
      </c>
      <c r="M49" s="45" t="str">
        <f>IF(ISNA(VLOOKUP($B49,'Race 5'!$A$5:$I$30,9,FALSE)),"DNC",VLOOKUP($B49,'Race 5'!$A$5:$I$30,9,FALSE))</f>
        <v>DNC</v>
      </c>
      <c r="N49" s="46">
        <f t="shared" si="19"/>
        <v>0</v>
      </c>
      <c r="O49" s="47">
        <f t="shared" si="7"/>
        <v>0</v>
      </c>
      <c r="P49" s="48">
        <f t="shared" si="8"/>
        <v>0</v>
      </c>
      <c r="Q49" s="49">
        <f t="shared" si="20"/>
        <v>18</v>
      </c>
      <c r="R49" s="51">
        <f t="shared" si="9"/>
        <v>0</v>
      </c>
      <c r="S49" s="51">
        <f t="shared" si="10"/>
        <v>0</v>
      </c>
      <c r="T49" s="51">
        <f t="shared" si="11"/>
        <v>0</v>
      </c>
      <c r="U49" s="51">
        <f t="shared" si="12"/>
        <v>0</v>
      </c>
      <c r="V49" s="51">
        <f t="shared" si="13"/>
        <v>0</v>
      </c>
      <c r="W49" s="51">
        <f t="shared" si="14"/>
        <v>0</v>
      </c>
    </row>
    <row r="50" spans="1:23" hidden="1" x14ac:dyDescent="0.2">
      <c r="A50">
        <f t="shared" si="0"/>
        <v>0</v>
      </c>
      <c r="B50" s="4">
        <v>301</v>
      </c>
      <c r="C50" s="44" t="str">
        <f>VLOOKUP($B50,[1]Sheet1!$A$3:$C$89,2)</f>
        <v>Vave</v>
      </c>
      <c r="D50" s="44" t="str">
        <f>VLOOKUP($B50,[1]Sheet1!$A$3:$C$89,3)</f>
        <v>T Riley</v>
      </c>
      <c r="E50" s="45" t="str">
        <f>IF(ISNA(VLOOKUP($B50,'Race 1'!$A$5:$I$26,9,FALSE)),"DNC",VLOOKUP($B50,'Race 1'!$A$5:$I$26,9,FALSE))</f>
        <v>DNC</v>
      </c>
      <c r="F50" s="46">
        <f t="shared" si="15"/>
        <v>0</v>
      </c>
      <c r="G50" s="45" t="str">
        <f>IF(ISNA(VLOOKUP($B50,'Race 2'!$A$5:$I$28,9,FALSE)),"DNC",VLOOKUP($B50,'Race 2'!$A$5:$I$28,9,FALSE))</f>
        <v>DNC</v>
      </c>
      <c r="H50" s="46">
        <f t="shared" si="16"/>
        <v>0</v>
      </c>
      <c r="I50" s="45" t="str">
        <f>IF(ISNA(VLOOKUP($B50,'Race 3'!$A$5:$I$27,9,FALSE)),"DNC",VLOOKUP($B50,'Race 3'!$A$5:$I$27,9,FALSE))</f>
        <v>DNC</v>
      </c>
      <c r="J50" s="46">
        <f t="shared" si="17"/>
        <v>0</v>
      </c>
      <c r="K50" s="45" t="str">
        <f>IF(ISNA(VLOOKUP($B50,'Race 4'!$A$5:$I$29,9,FALSE)),"DNC",VLOOKUP($B50,'Race 4'!$A$5:$I$29,9,FALSE))</f>
        <v>DNC</v>
      </c>
      <c r="L50" s="46">
        <f t="shared" si="18"/>
        <v>0</v>
      </c>
      <c r="M50" s="45" t="str">
        <f>IF(ISNA(VLOOKUP($B50,'Race 5'!$A$5:$I$30,9,FALSE)),"DNC",VLOOKUP($B50,'Race 5'!$A$5:$I$30,9,FALSE))</f>
        <v>DNC</v>
      </c>
      <c r="N50" s="46">
        <f t="shared" si="19"/>
        <v>0</v>
      </c>
      <c r="O50" s="47">
        <f t="shared" si="7"/>
        <v>0</v>
      </c>
      <c r="P50" s="48">
        <f t="shared" si="8"/>
        <v>0</v>
      </c>
      <c r="Q50" s="49">
        <f t="shared" si="20"/>
        <v>18</v>
      </c>
      <c r="R50" s="51">
        <f t="shared" si="9"/>
        <v>0</v>
      </c>
      <c r="S50" s="51">
        <f t="shared" si="10"/>
        <v>0</v>
      </c>
      <c r="T50" s="51">
        <f t="shared" si="11"/>
        <v>0</v>
      </c>
      <c r="U50" s="51">
        <f t="shared" si="12"/>
        <v>0</v>
      </c>
      <c r="V50" s="51">
        <f t="shared" si="13"/>
        <v>0</v>
      </c>
      <c r="W50" s="51">
        <f t="shared" si="14"/>
        <v>0</v>
      </c>
    </row>
    <row r="51" spans="1:23" ht="12.75" customHeight="1" x14ac:dyDescent="0.2">
      <c r="A51">
        <f t="shared" si="0"/>
        <v>1</v>
      </c>
      <c r="B51" s="4">
        <v>307</v>
      </c>
      <c r="C51" s="44" t="str">
        <f>VLOOKUP($B51,[1]Sheet1!$A$3:$C$89,2)</f>
        <v>Zephere</v>
      </c>
      <c r="D51" s="44" t="str">
        <f>VLOOKUP($B51,[1]Sheet1!$A$3:$C$89,3)</f>
        <v>K Bridges</v>
      </c>
      <c r="E51" s="45">
        <f>IF(ISNA(VLOOKUP($B51,'Race 1'!$A$5:$I$26,9,FALSE)),"DNC",VLOOKUP($B51,'Race 1'!$A$5:$I$26,9,FALSE))</f>
        <v>16</v>
      </c>
      <c r="F51" s="46">
        <f t="shared" si="15"/>
        <v>21.05263157894737</v>
      </c>
      <c r="G51" s="45">
        <f>IF(ISNA(VLOOKUP($B51,'Race 2'!$A$5:$I$28,9,FALSE)),"DNC",VLOOKUP($B51,'Race 2'!$A$5:$I$28,9,FALSE))</f>
        <v>16</v>
      </c>
      <c r="H51" s="46">
        <f t="shared" si="16"/>
        <v>21.05263157894737</v>
      </c>
      <c r="I51" s="45">
        <f>IF(ISNA(VLOOKUP($B51,'Race 3'!$A$5:$I$27,9,FALSE)),"DNC",VLOOKUP($B51,'Race 3'!$A$5:$I$27,9,FALSE))</f>
        <v>15</v>
      </c>
      <c r="J51" s="46">
        <f t="shared" si="17"/>
        <v>22.222222222222221</v>
      </c>
      <c r="K51" s="45">
        <f>IF(ISNA(VLOOKUP($B51,'Race 4'!$A$5:$I$29,9,FALSE)),"DNC",VLOOKUP($B51,'Race 4'!$A$5:$I$29,9,FALSE))</f>
        <v>15</v>
      </c>
      <c r="L51" s="46">
        <f t="shared" si="18"/>
        <v>22.222222222222221</v>
      </c>
      <c r="M51" s="45">
        <f>IF(ISNA(VLOOKUP($B51,'Race 5'!$A$5:$I$30,9,FALSE)),"DNC",VLOOKUP($B51,'Race 5'!$A$5:$I$30,9,FALSE))</f>
        <v>14</v>
      </c>
      <c r="N51" s="46">
        <f t="shared" si="19"/>
        <v>23.529411764705884</v>
      </c>
      <c r="O51" s="47">
        <f t="shared" si="7"/>
        <v>110.07911936704507</v>
      </c>
      <c r="P51" s="48">
        <f t="shared" si="8"/>
        <v>89.026487788097697</v>
      </c>
      <c r="Q51" s="49">
        <f t="shared" si="20"/>
        <v>16</v>
      </c>
      <c r="R51" s="51">
        <f t="shared" si="9"/>
        <v>21.05263157894737</v>
      </c>
      <c r="S51" s="51">
        <f t="shared" si="10"/>
        <v>21.05263157894737</v>
      </c>
      <c r="T51" s="51">
        <f t="shared" si="11"/>
        <v>21.05263157894737</v>
      </c>
      <c r="U51" s="51">
        <f t="shared" si="12"/>
        <v>22.222222222222221</v>
      </c>
      <c r="V51" s="51">
        <f t="shared" si="13"/>
        <v>22.222222222222221</v>
      </c>
      <c r="W51" s="51">
        <f t="shared" si="14"/>
        <v>23.529411764705884</v>
      </c>
    </row>
    <row r="52" spans="1:23" ht="12.75" customHeight="1" x14ac:dyDescent="0.2">
      <c r="A52">
        <f t="shared" si="0"/>
        <v>1</v>
      </c>
      <c r="B52" s="4">
        <v>314</v>
      </c>
      <c r="C52" s="44" t="str">
        <f>VLOOKUP($B52,[1]Sheet1!$A$3:$C$89,2)</f>
        <v>Chortle</v>
      </c>
      <c r="D52" s="44" t="str">
        <f>VLOOKUP($B52,[1]Sheet1!$A$3:$C$89,3)</f>
        <v>G McKenzie</v>
      </c>
      <c r="E52" s="45">
        <f>IF(ISNA(VLOOKUP($B52,'Race 1'!$A$5:$I$26,9,FALSE)),"DNC",VLOOKUP($B52,'Race 1'!$A$5:$I$26,9,FALSE))</f>
        <v>1</v>
      </c>
      <c r="F52" s="46">
        <f t="shared" si="15"/>
        <v>100</v>
      </c>
      <c r="G52" s="45">
        <f>IF(ISNA(VLOOKUP($B52,'Race 2'!$A$5:$I$28,9,FALSE)),"DNC",VLOOKUP($B52,'Race 2'!$A$5:$I$28,9,FALSE))</f>
        <v>4</v>
      </c>
      <c r="H52" s="46">
        <f t="shared" si="16"/>
        <v>57.142857142857146</v>
      </c>
      <c r="I52" s="45">
        <f>IF(ISNA(VLOOKUP($B52,'Race 3'!$A$5:$I$27,9,FALSE)),"DNC",VLOOKUP($B52,'Race 3'!$A$5:$I$27,9,FALSE))</f>
        <v>1</v>
      </c>
      <c r="J52" s="46">
        <f t="shared" si="17"/>
        <v>100</v>
      </c>
      <c r="K52" s="45" t="str">
        <f>IF(ISNA(VLOOKUP($B52,'Race 4'!$A$5:$I$29,9,FALSE)),"DNC",VLOOKUP($B52,'Race 4'!$A$5:$I$29,9,FALSE))</f>
        <v>DNC</v>
      </c>
      <c r="L52" s="46">
        <f t="shared" si="18"/>
        <v>0</v>
      </c>
      <c r="M52" s="45" t="str">
        <f>IF(ISNA(VLOOKUP($B52,'Race 5'!$A$5:$I$30,9,FALSE)),"DNC",VLOOKUP($B52,'Race 5'!$A$5:$I$30,9,FALSE))</f>
        <v>DNC</v>
      </c>
      <c r="N52" s="46">
        <f t="shared" si="19"/>
        <v>0</v>
      </c>
      <c r="O52" s="47">
        <f t="shared" si="7"/>
        <v>257.14285714285711</v>
      </c>
      <c r="P52" s="48">
        <f t="shared" si="8"/>
        <v>257.14285714285711</v>
      </c>
      <c r="Q52" s="49">
        <f t="shared" si="20"/>
        <v>3</v>
      </c>
      <c r="R52" s="51">
        <f t="shared" si="9"/>
        <v>0</v>
      </c>
      <c r="S52" s="51">
        <f t="shared" si="10"/>
        <v>100</v>
      </c>
      <c r="T52" s="51">
        <f t="shared" si="11"/>
        <v>57.142857142857146</v>
      </c>
      <c r="U52" s="51">
        <f t="shared" si="12"/>
        <v>100</v>
      </c>
      <c r="V52" s="51">
        <f t="shared" si="13"/>
        <v>0</v>
      </c>
      <c r="W52" s="51">
        <f t="shared" si="14"/>
        <v>0</v>
      </c>
    </row>
    <row r="53" spans="1:23" hidden="1" x14ac:dyDescent="0.2">
      <c r="A53">
        <f t="shared" si="0"/>
        <v>0</v>
      </c>
      <c r="B53" s="4">
        <v>316</v>
      </c>
      <c r="C53" s="44" t="str">
        <f>VLOOKUP($B53,[1]Sheet1!$A$3:$C$89,2)</f>
        <v>Red Hot Prawn</v>
      </c>
      <c r="D53" s="44" t="str">
        <f>VLOOKUP($B53,[1]Sheet1!$A$3:$C$89,3)</f>
        <v>T Ornsby</v>
      </c>
      <c r="E53" s="45" t="str">
        <f>IF(ISNA(VLOOKUP($B53,'Race 1'!$A$5:$I$26,9,FALSE)),"DNC",VLOOKUP($B53,'Race 1'!$A$5:$I$26,9,FALSE))</f>
        <v>DNC</v>
      </c>
      <c r="F53" s="46">
        <f t="shared" si="15"/>
        <v>0</v>
      </c>
      <c r="G53" s="45" t="str">
        <f>IF(ISNA(VLOOKUP($B53,'Race 2'!$A$5:$I$28,9,FALSE)),"DNC",VLOOKUP($B53,'Race 2'!$A$5:$I$28,9,FALSE))</f>
        <v>DNC</v>
      </c>
      <c r="H53" s="46">
        <f t="shared" si="16"/>
        <v>0</v>
      </c>
      <c r="I53" s="45" t="str">
        <f>IF(ISNA(VLOOKUP($B53,'Race 3'!$A$5:$I$27,9,FALSE)),"DNC",VLOOKUP($B53,'Race 3'!$A$5:$I$27,9,FALSE))</f>
        <v>DNC</v>
      </c>
      <c r="J53" s="46">
        <f t="shared" si="17"/>
        <v>0</v>
      </c>
      <c r="K53" s="45" t="str">
        <f>IF(ISNA(VLOOKUP($B53,'Race 4'!$A$5:$I$29,9,FALSE)),"DNC",VLOOKUP($B53,'Race 4'!$A$5:$I$29,9,FALSE))</f>
        <v>DNC</v>
      </c>
      <c r="L53" s="46">
        <f t="shared" si="18"/>
        <v>0</v>
      </c>
      <c r="M53" s="45" t="str">
        <f>IF(ISNA(VLOOKUP($B53,'Race 5'!$A$5:$I$30,9,FALSE)),"DNC",VLOOKUP($B53,'Race 5'!$A$5:$I$30,9,FALSE))</f>
        <v>DNC</v>
      </c>
      <c r="N53" s="46">
        <f t="shared" si="19"/>
        <v>0</v>
      </c>
      <c r="O53" s="47">
        <f t="shared" si="7"/>
        <v>0</v>
      </c>
      <c r="P53" s="48">
        <f t="shared" si="8"/>
        <v>0</v>
      </c>
      <c r="Q53" s="49">
        <f t="shared" si="20"/>
        <v>18</v>
      </c>
      <c r="R53" s="51">
        <f t="shared" si="9"/>
        <v>0</v>
      </c>
      <c r="S53" s="51">
        <f t="shared" si="10"/>
        <v>0</v>
      </c>
      <c r="T53" s="51">
        <f t="shared" si="11"/>
        <v>0</v>
      </c>
      <c r="U53" s="51">
        <f t="shared" si="12"/>
        <v>0</v>
      </c>
      <c r="V53" s="51">
        <f t="shared" si="13"/>
        <v>0</v>
      </c>
      <c r="W53" s="51">
        <f t="shared" si="14"/>
        <v>0</v>
      </c>
    </row>
    <row r="54" spans="1:23" ht="12.75" customHeight="1" x14ac:dyDescent="0.2">
      <c r="A54">
        <f t="shared" si="0"/>
        <v>1</v>
      </c>
      <c r="B54" s="4">
        <v>317</v>
      </c>
      <c r="C54" s="44" t="str">
        <f>VLOOKUP($B54,[1]Sheet1!$A$3:$C$89,2)</f>
        <v>Cairnbrae Flyer</v>
      </c>
      <c r="D54" s="44" t="str">
        <f>VLOOKUP($B54,[1]Sheet1!$A$3:$C$89,3)</f>
        <v>M Hay</v>
      </c>
      <c r="E54" s="45">
        <f>IF(ISNA(VLOOKUP($B54,'Race 1'!$A$5:$I$26,9,FALSE)),"DNC",VLOOKUP($B54,'Race 1'!$A$5:$I$26,9,FALSE))</f>
        <v>5</v>
      </c>
      <c r="F54" s="46">
        <f t="shared" si="15"/>
        <v>50</v>
      </c>
      <c r="G54" s="45">
        <f>IF(ISNA(VLOOKUP($B54,'Race 2'!$A$5:$I$28,9,FALSE)),"DNC",VLOOKUP($B54,'Race 2'!$A$5:$I$28,9,FALSE))</f>
        <v>5</v>
      </c>
      <c r="H54" s="46">
        <f t="shared" si="16"/>
        <v>50</v>
      </c>
      <c r="I54" s="45">
        <f>IF(ISNA(VLOOKUP($B54,'Race 3'!$A$5:$I$27,9,FALSE)),"DNC",VLOOKUP($B54,'Race 3'!$A$5:$I$27,9,FALSE))</f>
        <v>10</v>
      </c>
      <c r="J54" s="46">
        <f t="shared" si="17"/>
        <v>30.76923076923077</v>
      </c>
      <c r="K54" s="45">
        <f>IF(ISNA(VLOOKUP($B54,'Race 4'!$A$5:$I$29,9,FALSE)),"DNC",VLOOKUP($B54,'Race 4'!$A$5:$I$29,9,FALSE))</f>
        <v>4</v>
      </c>
      <c r="L54" s="46">
        <f t="shared" si="18"/>
        <v>57.142857142857146</v>
      </c>
      <c r="M54" s="45">
        <f>IF(ISNA(VLOOKUP($B54,'Race 5'!$A$5:$I$30,9,FALSE)),"DNC",VLOOKUP($B54,'Race 5'!$A$5:$I$30,9,FALSE))</f>
        <v>4</v>
      </c>
      <c r="N54" s="46">
        <f t="shared" si="19"/>
        <v>57.142857142857146</v>
      </c>
      <c r="O54" s="47">
        <f t="shared" si="7"/>
        <v>245.05494505494505</v>
      </c>
      <c r="P54" s="48">
        <f t="shared" si="8"/>
        <v>214.28571428571428</v>
      </c>
      <c r="Q54" s="49">
        <f t="shared" si="20"/>
        <v>5</v>
      </c>
      <c r="R54" s="51">
        <f t="shared" si="9"/>
        <v>30.76923076923077</v>
      </c>
      <c r="S54" s="51">
        <f t="shared" si="10"/>
        <v>50</v>
      </c>
      <c r="T54" s="51">
        <f t="shared" si="11"/>
        <v>50</v>
      </c>
      <c r="U54" s="51">
        <f t="shared" si="12"/>
        <v>30.76923076923077</v>
      </c>
      <c r="V54" s="51">
        <f t="shared" si="13"/>
        <v>57.142857142857146</v>
      </c>
      <c r="W54" s="51">
        <f t="shared" si="14"/>
        <v>57.142857142857146</v>
      </c>
    </row>
    <row r="55" spans="1:23" ht="12.75" customHeight="1" x14ac:dyDescent="0.2">
      <c r="A55">
        <f t="shared" si="0"/>
        <v>1</v>
      </c>
      <c r="B55" s="4">
        <v>318</v>
      </c>
      <c r="C55" s="44" t="str">
        <f>VLOOKUP($B55,[1]Sheet1!$A$3:$C$89,2)</f>
        <v>Saunter</v>
      </c>
      <c r="D55" s="44" t="str">
        <f>VLOOKUP($B55,[1]Sheet1!$A$3:$C$89,3)</f>
        <v>T Park</v>
      </c>
      <c r="E55" s="45">
        <f>IF(ISNA(VLOOKUP($B55,'Race 1'!$A$5:$I$26,9,FALSE)),"DNC",VLOOKUP($B55,'Race 1'!$A$5:$I$26,9,FALSE))</f>
        <v>11</v>
      </c>
      <c r="F55" s="46">
        <f t="shared" si="15"/>
        <v>28.571428571428573</v>
      </c>
      <c r="G55" s="45">
        <f>IF(ISNA(VLOOKUP($B55,'Race 2'!$A$5:$I$28,9,FALSE)),"DNC",VLOOKUP($B55,'Race 2'!$A$5:$I$28,9,FALSE))</f>
        <v>14</v>
      </c>
      <c r="H55" s="46">
        <f t="shared" si="16"/>
        <v>23.529411764705884</v>
      </c>
      <c r="I55" s="45">
        <f>IF(ISNA(VLOOKUP($B55,'Race 3'!$A$5:$I$27,9,FALSE)),"DNC",VLOOKUP($B55,'Race 3'!$A$5:$I$27,9,FALSE))</f>
        <v>13</v>
      </c>
      <c r="J55" s="46">
        <f t="shared" si="17"/>
        <v>25</v>
      </c>
      <c r="K55" s="45">
        <f>IF(ISNA(VLOOKUP($B55,'Race 4'!$A$5:$I$29,9,FALSE)),"DNC",VLOOKUP($B55,'Race 4'!$A$5:$I$29,9,FALSE))</f>
        <v>11</v>
      </c>
      <c r="L55" s="46">
        <f t="shared" si="18"/>
        <v>28.571428571428573</v>
      </c>
      <c r="M55" s="45">
        <f>IF(ISNA(VLOOKUP($B55,'Race 5'!$A$5:$I$30,9,FALSE)),"DNC",VLOOKUP($B55,'Race 5'!$A$5:$I$30,9,FALSE))</f>
        <v>11</v>
      </c>
      <c r="N55" s="46">
        <f t="shared" si="19"/>
        <v>28.571428571428573</v>
      </c>
      <c r="O55" s="47">
        <f t="shared" si="7"/>
        <v>134.24369747899161</v>
      </c>
      <c r="P55" s="48">
        <f t="shared" si="8"/>
        <v>110.71428571428572</v>
      </c>
      <c r="Q55" s="49">
        <f t="shared" si="20"/>
        <v>13</v>
      </c>
      <c r="R55" s="51">
        <f t="shared" si="9"/>
        <v>23.529411764705884</v>
      </c>
      <c r="S55" s="51">
        <f t="shared" si="10"/>
        <v>28.571428571428573</v>
      </c>
      <c r="T55" s="51">
        <f t="shared" si="11"/>
        <v>23.529411764705884</v>
      </c>
      <c r="U55" s="51">
        <f t="shared" si="12"/>
        <v>25</v>
      </c>
      <c r="V55" s="51">
        <f t="shared" si="13"/>
        <v>28.571428571428573</v>
      </c>
      <c r="W55" s="51">
        <f t="shared" si="14"/>
        <v>28.571428571428573</v>
      </c>
    </row>
    <row r="56" spans="1:23" hidden="1" x14ac:dyDescent="0.2">
      <c r="A56">
        <f t="shared" si="0"/>
        <v>0</v>
      </c>
      <c r="B56" s="4">
        <v>319</v>
      </c>
      <c r="C56" s="44" t="str">
        <f>VLOOKUP($B56,[1]Sheet1!$A$3:$C$89,2)</f>
        <v>Shogun</v>
      </c>
      <c r="D56" s="44" t="str">
        <f>VLOOKUP($B56,[1]Sheet1!$A$3:$C$89,3)</f>
        <v>G Hutt</v>
      </c>
      <c r="E56" s="45" t="str">
        <f>IF(ISNA(VLOOKUP($B56,'Race 1'!$A$5:$I$26,9,FALSE)),"DNC",VLOOKUP($B56,'Race 1'!$A$5:$I$26,9,FALSE))</f>
        <v>DNC</v>
      </c>
      <c r="F56" s="46">
        <f t="shared" si="15"/>
        <v>0</v>
      </c>
      <c r="G56" s="45" t="str">
        <f>IF(ISNA(VLOOKUP($B56,'Race 2'!$A$5:$I$28,9,FALSE)),"DNC",VLOOKUP($B56,'Race 2'!$A$5:$I$28,9,FALSE))</f>
        <v>DNC</v>
      </c>
      <c r="H56" s="46">
        <f t="shared" si="16"/>
        <v>0</v>
      </c>
      <c r="I56" s="45" t="str">
        <f>IF(ISNA(VLOOKUP($B56,'Race 3'!$A$5:$I$27,9,FALSE)),"DNC",VLOOKUP($B56,'Race 3'!$A$5:$I$27,9,FALSE))</f>
        <v>DNC</v>
      </c>
      <c r="J56" s="46">
        <f t="shared" si="17"/>
        <v>0</v>
      </c>
      <c r="K56" s="45" t="str">
        <f>IF(ISNA(VLOOKUP($B56,'Race 4'!$A$5:$I$29,9,FALSE)),"DNC",VLOOKUP($B56,'Race 4'!$A$5:$I$29,9,FALSE))</f>
        <v>DNC</v>
      </c>
      <c r="L56" s="46">
        <f t="shared" si="18"/>
        <v>0</v>
      </c>
      <c r="M56" s="45" t="str">
        <f>IF(ISNA(VLOOKUP($B56,'Race 5'!$A$5:$I$30,9,FALSE)),"DNC",VLOOKUP($B56,'Race 5'!$A$5:$I$30,9,FALSE))</f>
        <v>DNC</v>
      </c>
      <c r="N56" s="46">
        <f t="shared" si="19"/>
        <v>0</v>
      </c>
      <c r="O56" s="47">
        <f t="shared" si="7"/>
        <v>0</v>
      </c>
      <c r="P56" s="48">
        <f t="shared" si="8"/>
        <v>0</v>
      </c>
      <c r="Q56" s="49">
        <f t="shared" si="20"/>
        <v>18</v>
      </c>
      <c r="R56" s="51">
        <f t="shared" si="9"/>
        <v>0</v>
      </c>
      <c r="S56" s="51">
        <f t="shared" si="10"/>
        <v>0</v>
      </c>
      <c r="T56" s="51">
        <f t="shared" si="11"/>
        <v>0</v>
      </c>
      <c r="U56" s="51">
        <f t="shared" si="12"/>
        <v>0</v>
      </c>
      <c r="V56" s="51">
        <f t="shared" si="13"/>
        <v>0</v>
      </c>
      <c r="W56" s="51">
        <f t="shared" si="14"/>
        <v>0</v>
      </c>
    </row>
    <row r="57" spans="1:23" hidden="1" x14ac:dyDescent="0.2">
      <c r="A57">
        <f t="shared" si="0"/>
        <v>0</v>
      </c>
      <c r="B57" s="4">
        <v>320</v>
      </c>
      <c r="C57" s="44" t="str">
        <f>VLOOKUP($B57,[1]Sheet1!$A$3:$C$89,2)</f>
        <v>William Tell</v>
      </c>
      <c r="D57" s="44" t="str">
        <f>VLOOKUP($B57,[1]Sheet1!$A$3:$C$89,3)</f>
        <v>K Dawson</v>
      </c>
      <c r="E57" s="45" t="str">
        <f>IF(ISNA(VLOOKUP($B57,'Race 1'!$A$5:$I$26,9,FALSE)),"DNC",VLOOKUP($B57,'Race 1'!$A$5:$I$26,9,FALSE))</f>
        <v>DNC</v>
      </c>
      <c r="F57" s="46">
        <f t="shared" si="15"/>
        <v>0</v>
      </c>
      <c r="G57" s="45" t="str">
        <f>IF(ISNA(VLOOKUP($B57,'Race 2'!$A$5:$I$28,9,FALSE)),"DNC",VLOOKUP($B57,'Race 2'!$A$5:$I$28,9,FALSE))</f>
        <v>DNC</v>
      </c>
      <c r="H57" s="46">
        <f t="shared" si="16"/>
        <v>0</v>
      </c>
      <c r="I57" s="45" t="str">
        <f>IF(ISNA(VLOOKUP($B57,'Race 3'!$A$5:$I$27,9,FALSE)),"DNC",VLOOKUP($B57,'Race 3'!$A$5:$I$27,9,FALSE))</f>
        <v>DNC</v>
      </c>
      <c r="J57" s="46">
        <f t="shared" si="17"/>
        <v>0</v>
      </c>
      <c r="K57" s="45" t="str">
        <f>IF(ISNA(VLOOKUP($B57,'Race 4'!$A$5:$I$29,9,FALSE)),"DNC",VLOOKUP($B57,'Race 4'!$A$5:$I$29,9,FALSE))</f>
        <v>DNC</v>
      </c>
      <c r="L57" s="46">
        <f t="shared" si="18"/>
        <v>0</v>
      </c>
      <c r="M57" s="45" t="str">
        <f>IF(ISNA(VLOOKUP($B57,'Race 5'!$A$5:$I$30,9,FALSE)),"DNC",VLOOKUP($B57,'Race 5'!$A$5:$I$30,9,FALSE))</f>
        <v>DNC</v>
      </c>
      <c r="N57" s="46">
        <f t="shared" si="19"/>
        <v>0</v>
      </c>
      <c r="O57" s="47">
        <f t="shared" si="7"/>
        <v>0</v>
      </c>
      <c r="P57" s="48">
        <f t="shared" si="8"/>
        <v>0</v>
      </c>
      <c r="Q57" s="49">
        <f t="shared" si="20"/>
        <v>18</v>
      </c>
      <c r="R57" s="51">
        <f t="shared" si="9"/>
        <v>0</v>
      </c>
      <c r="S57" s="51">
        <f t="shared" si="10"/>
        <v>0</v>
      </c>
      <c r="T57" s="51">
        <f t="shared" si="11"/>
        <v>0</v>
      </c>
      <c r="U57" s="51">
        <f t="shared" si="12"/>
        <v>0</v>
      </c>
      <c r="V57" s="51">
        <f t="shared" si="13"/>
        <v>0</v>
      </c>
      <c r="W57" s="51">
        <f t="shared" si="14"/>
        <v>0</v>
      </c>
    </row>
    <row r="58" spans="1:23" hidden="1" x14ac:dyDescent="0.2">
      <c r="A58">
        <f t="shared" si="0"/>
        <v>0</v>
      </c>
      <c r="B58" s="4">
        <v>321</v>
      </c>
      <c r="C58" s="44" t="str">
        <f>VLOOKUP($B58,[1]Sheet1!$A$3:$C$89,2)</f>
        <v>Alcyone</v>
      </c>
      <c r="D58" s="44" t="str">
        <f>VLOOKUP($B58,[1]Sheet1!$A$3:$C$89,3)</f>
        <v>P Drummond</v>
      </c>
      <c r="E58" s="45" t="str">
        <f>IF(ISNA(VLOOKUP($B58,'Race 1'!$A$5:$I$26,9,FALSE)),"DNC",VLOOKUP($B58,'Race 1'!$A$5:$I$26,9,FALSE))</f>
        <v>DNC</v>
      </c>
      <c r="F58" s="46">
        <f t="shared" si="15"/>
        <v>0</v>
      </c>
      <c r="G58" s="45" t="str">
        <f>IF(ISNA(VLOOKUP($B58,'Race 2'!$A$5:$I$28,9,FALSE)),"DNC",VLOOKUP($B58,'Race 2'!$A$5:$I$28,9,FALSE))</f>
        <v>DNC</v>
      </c>
      <c r="H58" s="46">
        <f t="shared" si="16"/>
        <v>0</v>
      </c>
      <c r="I58" s="45" t="str">
        <f>IF(ISNA(VLOOKUP($B58,'Race 3'!$A$5:$I$27,9,FALSE)),"DNC",VLOOKUP($B58,'Race 3'!$A$5:$I$27,9,FALSE))</f>
        <v>DNC</v>
      </c>
      <c r="J58" s="46">
        <f t="shared" si="17"/>
        <v>0</v>
      </c>
      <c r="K58" s="45" t="str">
        <f>IF(ISNA(VLOOKUP($B58,'Race 4'!$A$5:$I$29,9,FALSE)),"DNC",VLOOKUP($B58,'Race 4'!$A$5:$I$29,9,FALSE))</f>
        <v>DNC</v>
      </c>
      <c r="L58" s="46">
        <f t="shared" si="18"/>
        <v>0</v>
      </c>
      <c r="M58" s="45" t="str">
        <f>IF(ISNA(VLOOKUP($B58,'Race 5'!$A$5:$I$30,9,FALSE)),"DNC",VLOOKUP($B58,'Race 5'!$A$5:$I$30,9,FALSE))</f>
        <v>DNC</v>
      </c>
      <c r="N58" s="46">
        <f t="shared" si="19"/>
        <v>0</v>
      </c>
      <c r="O58" s="47">
        <f t="shared" si="7"/>
        <v>0</v>
      </c>
      <c r="P58" s="48">
        <f t="shared" si="8"/>
        <v>0</v>
      </c>
      <c r="Q58" s="49">
        <f t="shared" si="20"/>
        <v>18</v>
      </c>
      <c r="R58" s="51">
        <f t="shared" si="9"/>
        <v>0</v>
      </c>
      <c r="S58" s="51">
        <f t="shared" si="10"/>
        <v>0</v>
      </c>
      <c r="T58" s="51">
        <f t="shared" si="11"/>
        <v>0</v>
      </c>
      <c r="U58" s="51">
        <f t="shared" si="12"/>
        <v>0</v>
      </c>
      <c r="V58" s="51">
        <f t="shared" si="13"/>
        <v>0</v>
      </c>
      <c r="W58" s="51">
        <f t="shared" si="14"/>
        <v>0</v>
      </c>
    </row>
    <row r="59" spans="1:23" ht="12.75" customHeight="1" x14ac:dyDescent="0.2">
      <c r="A59">
        <f t="shared" si="0"/>
        <v>1</v>
      </c>
      <c r="B59" s="4">
        <v>322</v>
      </c>
      <c r="C59" s="44" t="str">
        <f>VLOOKUP($B59,[1]Sheet1!$A$3:$C$89,2)</f>
        <v>Victoria</v>
      </c>
      <c r="D59" s="44" t="str">
        <f>VLOOKUP($B59,[1]Sheet1!$A$3:$C$89,3)</f>
        <v>P Stokell</v>
      </c>
      <c r="E59" s="45">
        <f>IF(ISNA(VLOOKUP($B59,'Race 1'!$A$5:$I$26,9,FALSE)),"DNC",VLOOKUP($B59,'Race 1'!$A$5:$I$26,9,FALSE))</f>
        <v>6</v>
      </c>
      <c r="F59" s="46">
        <f t="shared" si="15"/>
        <v>44.444444444444443</v>
      </c>
      <c r="G59" s="45">
        <f>IF(ISNA(VLOOKUP($B59,'Race 2'!$A$5:$I$28,9,FALSE)),"DNC",VLOOKUP($B59,'Race 2'!$A$5:$I$28,9,FALSE))</f>
        <v>2</v>
      </c>
      <c r="H59" s="46">
        <f t="shared" si="16"/>
        <v>80</v>
      </c>
      <c r="I59" s="45">
        <f>IF(ISNA(VLOOKUP($B59,'Race 3'!$A$5:$I$27,9,FALSE)),"DNC",VLOOKUP($B59,'Race 3'!$A$5:$I$27,9,FALSE))</f>
        <v>6</v>
      </c>
      <c r="J59" s="46">
        <f t="shared" si="17"/>
        <v>44.444444444444443</v>
      </c>
      <c r="K59" s="45">
        <f>IF(ISNA(VLOOKUP($B59,'Race 4'!$A$5:$I$29,9,FALSE)),"DNC",VLOOKUP($B59,'Race 4'!$A$5:$I$29,9,FALSE))</f>
        <v>6</v>
      </c>
      <c r="L59" s="46">
        <f t="shared" si="18"/>
        <v>44.444444444444443</v>
      </c>
      <c r="M59" s="45" t="str">
        <f>IF(ISNA(VLOOKUP($B59,'Race 5'!$A$5:$I$30,9,FALSE)),"DNC",VLOOKUP($B59,'Race 5'!$A$5:$I$30,9,FALSE))</f>
        <v>DNC</v>
      </c>
      <c r="N59" s="46">
        <f t="shared" si="19"/>
        <v>0</v>
      </c>
      <c r="O59" s="47">
        <f t="shared" si="7"/>
        <v>213.33333333333331</v>
      </c>
      <c r="P59" s="48">
        <f t="shared" si="8"/>
        <v>213.33333333333331</v>
      </c>
      <c r="Q59" s="49">
        <f t="shared" si="20"/>
        <v>6</v>
      </c>
      <c r="R59" s="51">
        <f t="shared" si="9"/>
        <v>0</v>
      </c>
      <c r="S59" s="51">
        <f t="shared" si="10"/>
        <v>44.444444444444443</v>
      </c>
      <c r="T59" s="51">
        <f t="shared" si="11"/>
        <v>80</v>
      </c>
      <c r="U59" s="51">
        <f t="shared" si="12"/>
        <v>44.444444444444443</v>
      </c>
      <c r="V59" s="51">
        <f t="shared" si="13"/>
        <v>44.444444444444443</v>
      </c>
      <c r="W59" s="51">
        <f t="shared" si="14"/>
        <v>0</v>
      </c>
    </row>
    <row r="60" spans="1:23" hidden="1" x14ac:dyDescent="0.2">
      <c r="A60">
        <f t="shared" si="0"/>
        <v>0</v>
      </c>
      <c r="B60" s="4">
        <v>323</v>
      </c>
      <c r="C60" s="44" t="str">
        <f>VLOOKUP($B60,[1]Sheet1!$A$3:$C$89,2)</f>
        <v>Exception</v>
      </c>
      <c r="D60" s="44" t="str">
        <f>VLOOKUP($B60,[1]Sheet1!$A$3:$C$89,3)</f>
        <v>R Wenham</v>
      </c>
      <c r="E60" s="45" t="str">
        <f>IF(ISNA(VLOOKUP($B60,'Race 1'!$A$5:$I$26,9,FALSE)),"DNC",VLOOKUP($B60,'Race 1'!$A$5:$I$26,9,FALSE))</f>
        <v>DNC</v>
      </c>
      <c r="F60" s="46">
        <f t="shared" si="15"/>
        <v>0</v>
      </c>
      <c r="G60" s="45" t="str">
        <f>IF(ISNA(VLOOKUP($B60,'Race 2'!$A$5:$I$28,9,FALSE)),"DNC",VLOOKUP($B60,'Race 2'!$A$5:$I$28,9,FALSE))</f>
        <v>DNC</v>
      </c>
      <c r="H60" s="46">
        <f t="shared" si="16"/>
        <v>0</v>
      </c>
      <c r="I60" s="45" t="str">
        <f>IF(ISNA(VLOOKUP($B60,'Race 3'!$A$5:$I$27,9,FALSE)),"DNC",VLOOKUP($B60,'Race 3'!$A$5:$I$27,9,FALSE))</f>
        <v>DNC</v>
      </c>
      <c r="J60" s="46">
        <f t="shared" si="17"/>
        <v>0</v>
      </c>
      <c r="K60" s="45" t="str">
        <f>IF(ISNA(VLOOKUP($B60,'Race 4'!$A$5:$I$29,9,FALSE)),"DNC",VLOOKUP($B60,'Race 4'!$A$5:$I$29,9,FALSE))</f>
        <v>DNC</v>
      </c>
      <c r="L60" s="46">
        <f t="shared" si="18"/>
        <v>0</v>
      </c>
      <c r="M60" s="45" t="str">
        <f>IF(ISNA(VLOOKUP($B60,'Race 5'!$A$5:$I$30,9,FALSE)),"DNC",VLOOKUP($B60,'Race 5'!$A$5:$I$30,9,FALSE))</f>
        <v>DNC</v>
      </c>
      <c r="N60" s="46">
        <f t="shared" si="19"/>
        <v>0</v>
      </c>
      <c r="O60" s="47">
        <f t="shared" si="7"/>
        <v>0</v>
      </c>
      <c r="P60" s="48">
        <f t="shared" si="8"/>
        <v>0</v>
      </c>
      <c r="Q60" s="49">
        <f t="shared" si="20"/>
        <v>18</v>
      </c>
      <c r="R60" s="51">
        <f t="shared" si="9"/>
        <v>0</v>
      </c>
      <c r="S60" s="51">
        <f t="shared" si="10"/>
        <v>0</v>
      </c>
      <c r="T60" s="51">
        <f t="shared" si="11"/>
        <v>0</v>
      </c>
      <c r="U60" s="51">
        <f t="shared" si="12"/>
        <v>0</v>
      </c>
      <c r="V60" s="51">
        <f t="shared" si="13"/>
        <v>0</v>
      </c>
      <c r="W60" s="51">
        <f t="shared" si="14"/>
        <v>0</v>
      </c>
    </row>
    <row r="61" spans="1:23" hidden="1" x14ac:dyDescent="0.2">
      <c r="A61">
        <f t="shared" si="0"/>
        <v>0</v>
      </c>
      <c r="B61" s="4">
        <v>324</v>
      </c>
      <c r="C61" s="44" t="str">
        <f>VLOOKUP($B61,[1]Sheet1!$A$3:$C$89,2)</f>
        <v>Bonnie</v>
      </c>
      <c r="D61" s="44" t="str">
        <f>VLOOKUP($B61,[1]Sheet1!$A$3:$C$89,3)</f>
        <v>G Hore</v>
      </c>
      <c r="E61" s="45" t="str">
        <f>IF(ISNA(VLOOKUP($B61,'Race 1'!$A$5:$I$26,9,FALSE)),"DNC",VLOOKUP($B61,'Race 1'!$A$5:$I$26,9,FALSE))</f>
        <v>DNC</v>
      </c>
      <c r="F61" s="46">
        <f t="shared" si="15"/>
        <v>0</v>
      </c>
      <c r="G61" s="45" t="str">
        <f>IF(ISNA(VLOOKUP($B61,'Race 2'!$A$5:$I$28,9,FALSE)),"DNC",VLOOKUP($B61,'Race 2'!$A$5:$I$28,9,FALSE))</f>
        <v>DNC</v>
      </c>
      <c r="H61" s="46">
        <f t="shared" si="16"/>
        <v>0</v>
      </c>
      <c r="I61" s="45" t="str">
        <f>IF(ISNA(VLOOKUP($B61,'Race 3'!$A$5:$I$27,9,FALSE)),"DNC",VLOOKUP($B61,'Race 3'!$A$5:$I$27,9,FALSE))</f>
        <v>DNC</v>
      </c>
      <c r="J61" s="46">
        <f t="shared" si="17"/>
        <v>0</v>
      </c>
      <c r="K61" s="45" t="str">
        <f>IF(ISNA(VLOOKUP($B61,'Race 4'!$A$5:$I$29,9,FALSE)),"DNC",VLOOKUP($B61,'Race 4'!$A$5:$I$29,9,FALSE))</f>
        <v>DNC</v>
      </c>
      <c r="L61" s="46">
        <f t="shared" si="18"/>
        <v>0</v>
      </c>
      <c r="M61" s="45" t="str">
        <f>IF(ISNA(VLOOKUP($B61,'Race 5'!$A$5:$I$30,9,FALSE)),"DNC",VLOOKUP($B61,'Race 5'!$A$5:$I$30,9,FALSE))</f>
        <v>DNC</v>
      </c>
      <c r="N61" s="46">
        <f t="shared" si="19"/>
        <v>0</v>
      </c>
      <c r="O61" s="47">
        <f t="shared" si="7"/>
        <v>0</v>
      </c>
      <c r="P61" s="48">
        <f t="shared" si="8"/>
        <v>0</v>
      </c>
      <c r="Q61" s="49">
        <f t="shared" si="20"/>
        <v>18</v>
      </c>
      <c r="R61" s="51">
        <f t="shared" si="9"/>
        <v>0</v>
      </c>
      <c r="S61" s="51">
        <f t="shared" si="10"/>
        <v>0</v>
      </c>
      <c r="T61" s="51">
        <f t="shared" si="11"/>
        <v>0</v>
      </c>
      <c r="U61" s="51">
        <f t="shared" si="12"/>
        <v>0</v>
      </c>
      <c r="V61" s="51">
        <f t="shared" si="13"/>
        <v>0</v>
      </c>
      <c r="W61" s="51">
        <f t="shared" si="14"/>
        <v>0</v>
      </c>
    </row>
    <row r="62" spans="1:23" hidden="1" x14ac:dyDescent="0.2">
      <c r="A62">
        <f t="shared" si="0"/>
        <v>0</v>
      </c>
      <c r="B62" s="4">
        <v>326</v>
      </c>
      <c r="C62" s="44" t="str">
        <f>VLOOKUP($B62,[1]Sheet1!$A$3:$C$89,2)</f>
        <v>Tracker</v>
      </c>
      <c r="D62" s="44" t="str">
        <f>VLOOKUP($B62,[1]Sheet1!$A$3:$C$89,3)</f>
        <v>T Park</v>
      </c>
      <c r="E62" s="45" t="str">
        <f>IF(ISNA(VLOOKUP($B62,'Race 1'!$A$5:$I$26,9,FALSE)),"DNC",VLOOKUP($B62,'Race 1'!$A$5:$I$26,9,FALSE))</f>
        <v>DNC</v>
      </c>
      <c r="F62" s="46">
        <f t="shared" si="15"/>
        <v>0</v>
      </c>
      <c r="G62" s="45" t="str">
        <f>IF(ISNA(VLOOKUP($B62,'Race 2'!$A$5:$I$28,9,FALSE)),"DNC",VLOOKUP($B62,'Race 2'!$A$5:$I$28,9,FALSE))</f>
        <v>DNC</v>
      </c>
      <c r="H62" s="46">
        <f t="shared" si="16"/>
        <v>0</v>
      </c>
      <c r="I62" s="45" t="str">
        <f>IF(ISNA(VLOOKUP($B62,'Race 3'!$A$5:$I$27,9,FALSE)),"DNC",VLOOKUP($B62,'Race 3'!$A$5:$I$27,9,FALSE))</f>
        <v>DNC</v>
      </c>
      <c r="J62" s="46">
        <f t="shared" si="17"/>
        <v>0</v>
      </c>
      <c r="K62" s="45" t="str">
        <f>IF(ISNA(VLOOKUP($B62,'Race 4'!$A$5:$I$29,9,FALSE)),"DNC",VLOOKUP($B62,'Race 4'!$A$5:$I$29,9,FALSE))</f>
        <v>DNC</v>
      </c>
      <c r="L62" s="46">
        <f t="shared" si="18"/>
        <v>0</v>
      </c>
      <c r="M62" s="45" t="str">
        <f>IF(ISNA(VLOOKUP($B62,'Race 5'!$A$5:$I$30,9,FALSE)),"DNC",VLOOKUP($B62,'Race 5'!$A$5:$I$30,9,FALSE))</f>
        <v>DNC</v>
      </c>
      <c r="N62" s="46">
        <f t="shared" si="19"/>
        <v>0</v>
      </c>
      <c r="O62" s="47">
        <f t="shared" si="7"/>
        <v>0</v>
      </c>
      <c r="P62" s="48">
        <f t="shared" si="8"/>
        <v>0</v>
      </c>
      <c r="Q62" s="49">
        <f t="shared" si="20"/>
        <v>18</v>
      </c>
      <c r="R62" s="51">
        <f t="shared" si="9"/>
        <v>0</v>
      </c>
      <c r="S62" s="51">
        <f t="shared" si="10"/>
        <v>0</v>
      </c>
      <c r="T62" s="51">
        <f t="shared" si="11"/>
        <v>0</v>
      </c>
      <c r="U62" s="51">
        <f t="shared" si="12"/>
        <v>0</v>
      </c>
      <c r="V62" s="51">
        <f t="shared" si="13"/>
        <v>0</v>
      </c>
      <c r="W62" s="51">
        <f t="shared" si="14"/>
        <v>0</v>
      </c>
    </row>
    <row r="63" spans="1:23" hidden="1" x14ac:dyDescent="0.2">
      <c r="A63">
        <f t="shared" si="0"/>
        <v>0</v>
      </c>
      <c r="B63" s="4">
        <v>327</v>
      </c>
      <c r="C63" s="44" t="str">
        <f>VLOOKUP($B63,[1]Sheet1!$A$3:$C$89,2)</f>
        <v>Saucy Susan</v>
      </c>
      <c r="D63" s="44" t="str">
        <f>VLOOKUP($B63,[1]Sheet1!$A$3:$C$89,3)</f>
        <v>K Dawson</v>
      </c>
      <c r="E63" s="45" t="str">
        <f>IF(ISNA(VLOOKUP($B63,'Race 1'!$A$5:$I$26,9,FALSE)),"DNC",VLOOKUP($B63,'Race 1'!$A$5:$I$26,9,FALSE))</f>
        <v>DNC</v>
      </c>
      <c r="F63" s="46">
        <f t="shared" si="15"/>
        <v>0</v>
      </c>
      <c r="G63" s="45" t="str">
        <f>IF(ISNA(VLOOKUP($B63,'Race 2'!$A$5:$I$28,9,FALSE)),"DNC",VLOOKUP($B63,'Race 2'!$A$5:$I$28,9,FALSE))</f>
        <v>DNC</v>
      </c>
      <c r="H63" s="46">
        <f t="shared" si="16"/>
        <v>0</v>
      </c>
      <c r="I63" s="45" t="str">
        <f>IF(ISNA(VLOOKUP($B63,'Race 3'!$A$5:$I$27,9,FALSE)),"DNC",VLOOKUP($B63,'Race 3'!$A$5:$I$27,9,FALSE))</f>
        <v>DNC</v>
      </c>
      <c r="J63" s="46">
        <f t="shared" si="17"/>
        <v>0</v>
      </c>
      <c r="K63" s="45" t="str">
        <f>IF(ISNA(VLOOKUP($B63,'Race 4'!$A$5:$I$29,9,FALSE)),"DNC",VLOOKUP($B63,'Race 4'!$A$5:$I$29,9,FALSE))</f>
        <v>DNC</v>
      </c>
      <c r="L63" s="46">
        <f t="shared" si="18"/>
        <v>0</v>
      </c>
      <c r="M63" s="45" t="str">
        <f>IF(ISNA(VLOOKUP($B63,'Race 5'!$A$5:$I$30,9,FALSE)),"DNC",VLOOKUP($B63,'Race 5'!$A$5:$I$30,9,FALSE))</f>
        <v>DNC</v>
      </c>
      <c r="N63" s="46">
        <f t="shared" si="19"/>
        <v>0</v>
      </c>
      <c r="O63" s="47">
        <f t="shared" si="7"/>
        <v>0</v>
      </c>
      <c r="P63" s="48">
        <f t="shared" si="8"/>
        <v>0</v>
      </c>
      <c r="Q63" s="49">
        <f t="shared" si="20"/>
        <v>18</v>
      </c>
      <c r="R63" s="51">
        <f t="shared" si="9"/>
        <v>0</v>
      </c>
      <c r="S63" s="51">
        <f t="shared" si="10"/>
        <v>0</v>
      </c>
      <c r="T63" s="51">
        <f t="shared" si="11"/>
        <v>0</v>
      </c>
      <c r="U63" s="51">
        <f t="shared" si="12"/>
        <v>0</v>
      </c>
      <c r="V63" s="51">
        <f t="shared" si="13"/>
        <v>0</v>
      </c>
      <c r="W63" s="51">
        <f t="shared" si="14"/>
        <v>0</v>
      </c>
    </row>
    <row r="64" spans="1:23" hidden="1" x14ac:dyDescent="0.2">
      <c r="A64">
        <f t="shared" si="0"/>
        <v>0</v>
      </c>
      <c r="B64" s="4">
        <v>330</v>
      </c>
      <c r="C64" s="44" t="str">
        <f>VLOOKUP($B64,[1]Sheet1!$A$3:$C$89,2)</f>
        <v>Kiwi Monogams</v>
      </c>
      <c r="D64" s="44" t="str">
        <f>VLOOKUP($B64,[1]Sheet1!$A$3:$C$89,3)</f>
        <v>B White</v>
      </c>
      <c r="E64" s="45" t="str">
        <f>IF(ISNA(VLOOKUP($B64,'Race 1'!$A$5:$I$26,9,FALSE)),"DNC",VLOOKUP($B64,'Race 1'!$A$5:$I$26,9,FALSE))</f>
        <v>DNC</v>
      </c>
      <c r="F64" s="46">
        <f t="shared" si="15"/>
        <v>0</v>
      </c>
      <c r="G64" s="45" t="str">
        <f>IF(ISNA(VLOOKUP($B64,'Race 2'!$A$5:$I$28,9,FALSE)),"DNC",VLOOKUP($B64,'Race 2'!$A$5:$I$28,9,FALSE))</f>
        <v>DNC</v>
      </c>
      <c r="H64" s="46">
        <f t="shared" si="16"/>
        <v>0</v>
      </c>
      <c r="I64" s="45" t="str">
        <f>IF(ISNA(VLOOKUP($B64,'Race 3'!$A$5:$I$27,9,FALSE)),"DNC",VLOOKUP($B64,'Race 3'!$A$5:$I$27,9,FALSE))</f>
        <v>DNC</v>
      </c>
      <c r="J64" s="46">
        <f t="shared" si="17"/>
        <v>0</v>
      </c>
      <c r="K64" s="45" t="str">
        <f>IF(ISNA(VLOOKUP($B64,'Race 4'!$A$5:$I$29,9,FALSE)),"DNC",VLOOKUP($B64,'Race 4'!$A$5:$I$29,9,FALSE))</f>
        <v>DNC</v>
      </c>
      <c r="L64" s="46">
        <f t="shared" si="18"/>
        <v>0</v>
      </c>
      <c r="M64" s="45" t="str">
        <f>IF(ISNA(VLOOKUP($B64,'Race 5'!$A$5:$I$30,9,FALSE)),"DNC",VLOOKUP($B64,'Race 5'!$A$5:$I$30,9,FALSE))</f>
        <v>DNC</v>
      </c>
      <c r="N64" s="46">
        <f t="shared" si="19"/>
        <v>0</v>
      </c>
      <c r="O64" s="47">
        <f t="shared" si="7"/>
        <v>0</v>
      </c>
      <c r="P64" s="48">
        <f t="shared" si="8"/>
        <v>0</v>
      </c>
      <c r="Q64" s="49">
        <f t="shared" si="20"/>
        <v>18</v>
      </c>
      <c r="R64" s="51">
        <f t="shared" si="9"/>
        <v>0</v>
      </c>
      <c r="S64" s="51">
        <f t="shared" si="10"/>
        <v>0</v>
      </c>
      <c r="T64" s="51">
        <f t="shared" si="11"/>
        <v>0</v>
      </c>
      <c r="U64" s="51">
        <f t="shared" si="12"/>
        <v>0</v>
      </c>
      <c r="V64" s="51">
        <f t="shared" si="13"/>
        <v>0</v>
      </c>
      <c r="W64" s="51">
        <f t="shared" si="14"/>
        <v>0</v>
      </c>
    </row>
    <row r="65" spans="1:23" ht="12.75" customHeight="1" x14ac:dyDescent="0.2">
      <c r="A65">
        <f t="shared" si="0"/>
        <v>1</v>
      </c>
      <c r="B65" s="4">
        <v>331</v>
      </c>
      <c r="C65" s="44" t="str">
        <f>VLOOKUP($B65,[1]Sheet1!$A$3:$C$89,2)</f>
        <v>Bil</v>
      </c>
      <c r="D65" s="44" t="str">
        <f>VLOOKUP($B65,[1]Sheet1!$A$3:$C$89,3)</f>
        <v>D Smith</v>
      </c>
      <c r="E65" s="45">
        <f>IF(ISNA(VLOOKUP($B65,'Race 1'!$A$5:$I$26,9,FALSE)),"DNC",VLOOKUP($B65,'Race 1'!$A$5:$I$26,9,FALSE))</f>
        <v>2</v>
      </c>
      <c r="F65" s="46">
        <f t="shared" si="15"/>
        <v>80</v>
      </c>
      <c r="G65" s="45">
        <f>IF(ISNA(VLOOKUP($B65,'Race 2'!$A$5:$I$28,9,FALSE)),"DNC",VLOOKUP($B65,'Race 2'!$A$5:$I$28,9,FALSE))</f>
        <v>3</v>
      </c>
      <c r="H65" s="46">
        <f t="shared" si="16"/>
        <v>66.666666666666671</v>
      </c>
      <c r="I65" s="45">
        <f>IF(ISNA(VLOOKUP($B65,'Race 3'!$A$5:$I$27,9,FALSE)),"DNC",VLOOKUP($B65,'Race 3'!$A$5:$I$27,9,FALSE))</f>
        <v>2</v>
      </c>
      <c r="J65" s="46">
        <f t="shared" si="17"/>
        <v>80</v>
      </c>
      <c r="K65" s="45">
        <f>IF(ISNA(VLOOKUP($B65,'Race 4'!$A$5:$I$29,9,FALSE)),"DNC",VLOOKUP($B65,'Race 4'!$A$5:$I$29,9,FALSE))</f>
        <v>1</v>
      </c>
      <c r="L65" s="46">
        <f t="shared" si="18"/>
        <v>100</v>
      </c>
      <c r="M65" s="45">
        <f>IF(ISNA(VLOOKUP($B65,'Race 5'!$A$5:$I$30,9,FALSE)),"DNC",VLOOKUP($B65,'Race 5'!$A$5:$I$30,9,FALSE))</f>
        <v>1</v>
      </c>
      <c r="N65" s="46">
        <f t="shared" si="19"/>
        <v>100</v>
      </c>
      <c r="O65" s="47">
        <f t="shared" si="7"/>
        <v>426.66666666666669</v>
      </c>
      <c r="P65" s="48">
        <f t="shared" si="8"/>
        <v>360</v>
      </c>
      <c r="Q65" s="49">
        <f t="shared" si="20"/>
        <v>1</v>
      </c>
      <c r="R65" s="51">
        <f t="shared" si="9"/>
        <v>66.666666666666671</v>
      </c>
      <c r="S65" s="51">
        <f t="shared" si="10"/>
        <v>80</v>
      </c>
      <c r="T65" s="51">
        <f t="shared" si="11"/>
        <v>66.666666666666671</v>
      </c>
      <c r="U65" s="51">
        <f t="shared" si="12"/>
        <v>80</v>
      </c>
      <c r="V65" s="51">
        <f t="shared" si="13"/>
        <v>100</v>
      </c>
      <c r="W65" s="51">
        <f t="shared" si="14"/>
        <v>100</v>
      </c>
    </row>
    <row r="66" spans="1:23" ht="12.75" customHeight="1" x14ac:dyDescent="0.2">
      <c r="A66">
        <f t="shared" si="0"/>
        <v>1</v>
      </c>
      <c r="B66" s="4">
        <v>521</v>
      </c>
      <c r="C66" s="44" t="str">
        <f>VLOOKUP($B66,[1]Sheet1!$A$3:$C$89,2)</f>
        <v>Mistress Overdone</v>
      </c>
      <c r="D66" s="44" t="str">
        <f>VLOOKUP($B66,[1]Sheet1!$A$3:$C$89,3)</f>
        <v>R Mackay</v>
      </c>
      <c r="E66" s="45">
        <f>IF(ISNA(VLOOKUP($B66,'Race 1'!$A$5:$I$26,9,FALSE)),"DNC",VLOOKUP($B66,'Race 1'!$A$5:$I$26,9,FALSE))</f>
        <v>13</v>
      </c>
      <c r="F66" s="46">
        <f t="shared" si="15"/>
        <v>25</v>
      </c>
      <c r="G66" s="45">
        <f>IF(ISNA(VLOOKUP($B66,'Race 2'!$A$5:$I$28,9,FALSE)),"DNC",VLOOKUP($B66,'Race 2'!$A$5:$I$28,9,FALSE))</f>
        <v>12</v>
      </c>
      <c r="H66" s="46">
        <f t="shared" si="16"/>
        <v>26.666666666666668</v>
      </c>
      <c r="I66" s="45">
        <f>IF(ISNA(VLOOKUP($B66,'Race 3'!$A$5:$I$27,9,FALSE)),"DNC",VLOOKUP($B66,'Race 3'!$A$5:$I$27,9,FALSE))</f>
        <v>11</v>
      </c>
      <c r="J66" s="46">
        <f t="shared" si="17"/>
        <v>28.571428571428573</v>
      </c>
      <c r="K66" s="45">
        <f>IF(ISNA(VLOOKUP($B66,'Race 4'!$A$5:$I$29,9,FALSE)),"DNC",VLOOKUP($B66,'Race 4'!$A$5:$I$29,9,FALSE))</f>
        <v>14</v>
      </c>
      <c r="L66" s="46">
        <f t="shared" si="18"/>
        <v>23.529411764705884</v>
      </c>
      <c r="M66" s="45">
        <f>IF(ISNA(VLOOKUP($B66,'Race 5'!$A$5:$I$30,9,FALSE)),"DNC",VLOOKUP($B66,'Race 5'!$A$5:$I$30,9,FALSE))</f>
        <v>8</v>
      </c>
      <c r="N66" s="46">
        <f t="shared" si="19"/>
        <v>36.363636363636367</v>
      </c>
      <c r="O66" s="47">
        <f t="shared" si="7"/>
        <v>140.1311433664375</v>
      </c>
      <c r="P66" s="48">
        <f t="shared" si="8"/>
        <v>116.60173160173161</v>
      </c>
      <c r="Q66" s="49">
        <f t="shared" si="20"/>
        <v>12</v>
      </c>
      <c r="R66" s="51">
        <f t="shared" si="9"/>
        <v>23.529411764705884</v>
      </c>
      <c r="S66" s="51">
        <f t="shared" si="10"/>
        <v>25</v>
      </c>
      <c r="T66" s="51">
        <f t="shared" si="11"/>
        <v>26.666666666666668</v>
      </c>
      <c r="U66" s="51">
        <f t="shared" si="12"/>
        <v>28.571428571428573</v>
      </c>
      <c r="V66" s="51">
        <f t="shared" si="13"/>
        <v>23.529411764705884</v>
      </c>
      <c r="W66" s="51">
        <f t="shared" si="14"/>
        <v>36.363636363636367</v>
      </c>
    </row>
    <row r="67" spans="1:23" ht="12.75" customHeight="1" x14ac:dyDescent="0.2">
      <c r="B67" s="64"/>
      <c r="C67" s="65"/>
      <c r="D67" s="65"/>
      <c r="E67" s="50"/>
      <c r="F67" s="52"/>
      <c r="G67" s="50"/>
      <c r="H67" s="52"/>
      <c r="I67" s="50"/>
      <c r="J67" s="52"/>
      <c r="K67" s="50"/>
      <c r="L67" s="52"/>
      <c r="M67" s="50"/>
      <c r="N67" s="52"/>
      <c r="O67" s="50"/>
      <c r="P67" s="50"/>
      <c r="Q67" s="50"/>
    </row>
    <row r="68" spans="1:23" ht="12.75" customHeight="1" x14ac:dyDescent="0.2">
      <c r="B68" s="50"/>
      <c r="C68" s="73" t="s">
        <v>31</v>
      </c>
      <c r="D68" s="51"/>
      <c r="E68" s="4">
        <f>MAX(E4:E67)+COUNTIF(E4:E67,"dnf")</f>
        <v>17</v>
      </c>
      <c r="F68" s="52"/>
      <c r="G68" s="4">
        <f>MAX(G4:G67)+COUNTIF(G4:G67,"dnf")</f>
        <v>17</v>
      </c>
      <c r="H68" s="52"/>
      <c r="I68" s="4">
        <f>MAX(I4:I67)+COUNTIF(I4:I67,"dnf")+COUNTIF(I4:I67,"OCS")</f>
        <v>17</v>
      </c>
      <c r="J68" s="52"/>
      <c r="K68" s="4">
        <f>MAX(K4:K67)+COUNTIF(K4:K67,"dnf")</f>
        <v>15</v>
      </c>
      <c r="L68" s="52"/>
      <c r="M68" s="4">
        <f>MAX(M4:M67)+COUNTIF(M4:M67,"dnf")</f>
        <v>14</v>
      </c>
      <c r="N68" s="52"/>
      <c r="O68" s="50"/>
      <c r="P68" s="50"/>
      <c r="Q68" s="50"/>
    </row>
    <row r="69" spans="1:23" ht="12.75" customHeight="1" x14ac:dyDescent="0.2"/>
    <row r="70" spans="1:23" ht="12.75" customHeight="1" x14ac:dyDescent="0.2"/>
  </sheetData>
  <autoFilter ref="A2:A66">
    <filterColumn colId="0">
      <filters>
        <filter val="1"/>
      </filters>
    </filterColumn>
  </autoFilter>
  <mergeCells count="6">
    <mergeCell ref="M2:N2"/>
    <mergeCell ref="B1:D1"/>
    <mergeCell ref="E2:F2"/>
    <mergeCell ref="G2:H2"/>
    <mergeCell ref="I2:J2"/>
    <mergeCell ref="K2:L2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69"/>
  <sheetViews>
    <sheetView topLeftCell="B1" zoomScaleNormal="100" workbookViewId="0">
      <selection activeCell="B68" sqref="B68"/>
    </sheetView>
  </sheetViews>
  <sheetFormatPr defaultRowHeight="12.75" x14ac:dyDescent="0.2"/>
  <cols>
    <col min="1" max="1" width="9.140625" hidden="1" customWidth="1"/>
    <col min="3" max="3" width="16.5703125" bestFit="1" customWidth="1"/>
    <col min="4" max="4" width="12.140625" bestFit="1" customWidth="1"/>
    <col min="5" max="5" width="7.42578125" customWidth="1"/>
    <col min="7" max="7" width="7.7109375" customWidth="1"/>
    <col min="9" max="9" width="7.7109375" customWidth="1"/>
    <col min="11" max="11" width="7.42578125" customWidth="1"/>
    <col min="13" max="13" width="7.140625" customWidth="1"/>
    <col min="18" max="23" width="9.140625" hidden="1" customWidth="1"/>
  </cols>
  <sheetData>
    <row r="1" spans="1:23" x14ac:dyDescent="0.2">
      <c r="B1" s="78" t="s">
        <v>33</v>
      </c>
      <c r="C1" s="79"/>
      <c r="D1" s="80"/>
      <c r="E1" s="23"/>
      <c r="F1" s="24"/>
      <c r="G1" s="25"/>
      <c r="H1" s="24"/>
      <c r="I1" s="25"/>
      <c r="J1" s="24"/>
      <c r="K1" s="23"/>
      <c r="L1" s="24"/>
      <c r="M1" s="23"/>
      <c r="N1" s="24"/>
      <c r="O1" s="25"/>
      <c r="P1" s="26"/>
      <c r="Q1" s="27"/>
      <c r="R1" s="51"/>
      <c r="S1" s="51"/>
      <c r="T1" s="51"/>
      <c r="U1" s="51"/>
      <c r="V1" s="51"/>
      <c r="W1" s="51"/>
    </row>
    <row r="2" spans="1:23" x14ac:dyDescent="0.2">
      <c r="B2" s="28"/>
      <c r="C2" s="29"/>
      <c r="D2" s="30"/>
      <c r="E2" s="76" t="s">
        <v>18</v>
      </c>
      <c r="F2" s="77"/>
      <c r="G2" s="76" t="s">
        <v>19</v>
      </c>
      <c r="H2" s="81"/>
      <c r="I2" s="76" t="s">
        <v>20</v>
      </c>
      <c r="J2" s="77"/>
      <c r="K2" s="82" t="s">
        <v>21</v>
      </c>
      <c r="L2" s="77"/>
      <c r="M2" s="76" t="s">
        <v>22</v>
      </c>
      <c r="N2" s="77"/>
      <c r="O2" s="31"/>
      <c r="P2" s="32" t="s">
        <v>23</v>
      </c>
      <c r="Q2" s="33" t="s">
        <v>24</v>
      </c>
      <c r="R2" s="51"/>
      <c r="S2" s="51"/>
      <c r="T2" s="51"/>
      <c r="U2" s="51"/>
      <c r="V2" s="51"/>
      <c r="W2" s="51"/>
    </row>
    <row r="3" spans="1:23" x14ac:dyDescent="0.2">
      <c r="B3" s="34" t="s">
        <v>25</v>
      </c>
      <c r="C3" s="35" t="s">
        <v>26</v>
      </c>
      <c r="D3" s="36" t="s">
        <v>2</v>
      </c>
      <c r="E3" s="37" t="s">
        <v>27</v>
      </c>
      <c r="F3" s="38" t="s">
        <v>28</v>
      </c>
      <c r="G3" s="37" t="s">
        <v>27</v>
      </c>
      <c r="H3" s="39" t="s">
        <v>28</v>
      </c>
      <c r="I3" s="37" t="s">
        <v>27</v>
      </c>
      <c r="J3" s="38" t="s">
        <v>28</v>
      </c>
      <c r="K3" s="40" t="s">
        <v>27</v>
      </c>
      <c r="L3" s="39" t="s">
        <v>28</v>
      </c>
      <c r="M3" s="37" t="s">
        <v>27</v>
      </c>
      <c r="N3" s="38" t="s">
        <v>28</v>
      </c>
      <c r="O3" s="37" t="s">
        <v>23</v>
      </c>
      <c r="P3" s="41" t="s">
        <v>29</v>
      </c>
      <c r="Q3" s="41" t="s">
        <v>27</v>
      </c>
      <c r="R3" s="51"/>
      <c r="S3" s="51"/>
      <c r="T3" s="51"/>
      <c r="U3" s="51"/>
      <c r="V3" s="51"/>
      <c r="W3" s="51"/>
    </row>
    <row r="4" spans="1:23" ht="12.75" hidden="1" customHeight="1" x14ac:dyDescent="0.2">
      <c r="A4">
        <f t="shared" ref="A4:A66" si="0">IF(SUM(E4:N4)=0,0,1)</f>
        <v>0</v>
      </c>
      <c r="B4" s="43">
        <v>3</v>
      </c>
      <c r="C4" s="44" t="str">
        <f>VLOOKUP($B4,[1]Sheet1!$A$3:$C$89,2)</f>
        <v>Anitra</v>
      </c>
      <c r="D4" s="44" t="str">
        <f>VLOOKUP($B4,[1]Sheet1!$A$3:$C$89,3)</f>
        <v>P Jones</v>
      </c>
      <c r="E4" s="45" t="str">
        <f>IF(ISNA(VLOOKUP($B4,'Race 1'!$A$5:$I$26,8,FALSE)),"DNC",VLOOKUP($B4,'Race 1'!$A$5:$I$26,8,FALSE))</f>
        <v>DNC</v>
      </c>
      <c r="F4" s="46">
        <f t="shared" ref="F4:F35" si="1">IF(AND(E4&lt;50,E4&gt;0),400/(E4+3),IF(E4="DNF",400/(E$68+4),0))</f>
        <v>0</v>
      </c>
      <c r="G4" s="45" t="str">
        <f>IF(ISNA(VLOOKUP($B4,'Race 2'!$A$5:$I$28,8,FALSE)),"DNC",VLOOKUP($B4,'Race 2'!$A$5:$I$28,8,FALSE))</f>
        <v>DNC</v>
      </c>
      <c r="H4" s="46">
        <f t="shared" ref="H4:H35" si="2">IF(AND(G4&lt;50,G4&gt;0),400/(G4+3),IF(G4="DNF",400/(G$68+4),0))</f>
        <v>0</v>
      </c>
      <c r="I4" s="45" t="str">
        <f>IF(ISNA(VLOOKUP($B4,'Race 3'!$A$5:$I$27,8,FALSE)),"DNC",VLOOKUP($B4,'Race 3'!$A$5:$I$27,8,FALSE))</f>
        <v>DNC</v>
      </c>
      <c r="J4" s="46">
        <f t="shared" ref="J4:J35" si="3">IF(AND(I4&lt;50,I4&gt;0),400/(I4+3),IF(I4="DNF",400/(I$68+4),0))</f>
        <v>0</v>
      </c>
      <c r="K4" s="45" t="str">
        <f>IF(ISNA(VLOOKUP($B4,'Race 4'!$A$5:$I$29,8,FALSE)),"DNC",VLOOKUP($B4,'Race 4'!$A$5:$I$29,8,FALSE))</f>
        <v>DNC</v>
      </c>
      <c r="L4" s="46">
        <f t="shared" ref="L4:L35" si="4">IF(AND(K4&lt;50,K4&gt;0),400/(K4+3),IF(K4="DNF",400/(K$68+4),0))</f>
        <v>0</v>
      </c>
      <c r="M4" s="45" t="str">
        <f>IF(ISNA(VLOOKUP($B4,'Race 5'!$A$5:$I$30,8,FALSE)),"DNC",VLOOKUP($B4,'Race 5'!$A$5:$I$30,8,FALSE))</f>
        <v>DNC</v>
      </c>
      <c r="N4" s="46">
        <f t="shared" ref="N4:N35" si="5">IF(AND(M4&lt;50,M4&gt;0),400/(M4+3),IF(M4="DNF",400/(M$68+4),0))</f>
        <v>0</v>
      </c>
      <c r="O4" s="47">
        <f>+N4+L4+J4+H4+F4</f>
        <v>0</v>
      </c>
      <c r="P4" s="48">
        <f t="shared" ref="P4:P35" si="6">+O4-R4</f>
        <v>0</v>
      </c>
      <c r="Q4" s="49">
        <f t="shared" ref="Q4:Q35" si="7">RANK(P4,$P$4:$P$69,0)</f>
        <v>18</v>
      </c>
      <c r="R4" s="51">
        <f t="shared" ref="R4:R22" si="8">MIN(S4:W4)</f>
        <v>0</v>
      </c>
      <c r="S4" s="51">
        <f t="shared" ref="S4:S22" si="9">+F4</f>
        <v>0</v>
      </c>
      <c r="T4" s="51">
        <f t="shared" ref="T4:T22" si="10">+H4</f>
        <v>0</v>
      </c>
      <c r="U4" s="51">
        <f t="shared" ref="U4:U22" si="11">+J4</f>
        <v>0</v>
      </c>
      <c r="V4" s="51">
        <f t="shared" ref="V4:V22" si="12">+L4</f>
        <v>0</v>
      </c>
      <c r="W4" s="51">
        <f t="shared" ref="W4:W22" si="13">+N4</f>
        <v>0</v>
      </c>
    </row>
    <row r="5" spans="1:23" ht="12.75" hidden="1" customHeight="1" x14ac:dyDescent="0.2">
      <c r="A5">
        <f t="shared" si="0"/>
        <v>0</v>
      </c>
      <c r="B5" s="43">
        <v>4</v>
      </c>
      <c r="C5" s="44" t="str">
        <f>VLOOKUP($B5,[1]Sheet1!$A$3:$C$89,2)</f>
        <v>Why</v>
      </c>
      <c r="D5" s="44" t="str">
        <f>VLOOKUP($B5,[1]Sheet1!$A$3:$C$89,3)</f>
        <v>J Proko</v>
      </c>
      <c r="E5" s="45" t="str">
        <f>IF(ISNA(VLOOKUP($B5,'Race 1'!$A$5:$I$26,8,FALSE)),"DNC",VLOOKUP($B5,'Race 1'!$A$5:$I$26,8,FALSE))</f>
        <v>DNC</v>
      </c>
      <c r="F5" s="46">
        <f t="shared" si="1"/>
        <v>0</v>
      </c>
      <c r="G5" s="45" t="str">
        <f>IF(ISNA(VLOOKUP($B5,'Race 2'!$A$5:$I$28,8,FALSE)),"DNC",VLOOKUP($B5,'Race 2'!$A$5:$I$28,8,FALSE))</f>
        <v>DNC</v>
      </c>
      <c r="H5" s="46">
        <f t="shared" si="2"/>
        <v>0</v>
      </c>
      <c r="I5" s="45" t="str">
        <f>IF(ISNA(VLOOKUP($B5,'Race 3'!$A$5:$I$27,8,FALSE)),"DNC",VLOOKUP($B5,'Race 3'!$A$5:$I$27,8,FALSE))</f>
        <v>DNC</v>
      </c>
      <c r="J5" s="46">
        <f t="shared" si="3"/>
        <v>0</v>
      </c>
      <c r="K5" s="45" t="str">
        <f>IF(ISNA(VLOOKUP($B5,'Race 4'!$A$5:$I$29,8,FALSE)),"DNC",VLOOKUP($B5,'Race 4'!$A$5:$I$29,8,FALSE))</f>
        <v>DNC</v>
      </c>
      <c r="L5" s="46">
        <f t="shared" si="4"/>
        <v>0</v>
      </c>
      <c r="M5" s="45" t="str">
        <f>IF(ISNA(VLOOKUP($B5,'Race 5'!$A$5:$I$30,8,FALSE)),"DNC",VLOOKUP($B5,'Race 5'!$A$5:$I$30,8,FALSE))</f>
        <v>DNC</v>
      </c>
      <c r="N5" s="46">
        <f t="shared" si="5"/>
        <v>0</v>
      </c>
      <c r="O5" s="47">
        <f t="shared" ref="O5:O66" si="14">+N5+L5+J5+H5+F5</f>
        <v>0</v>
      </c>
      <c r="P5" s="48">
        <f t="shared" si="6"/>
        <v>0</v>
      </c>
      <c r="Q5" s="49">
        <f t="shared" si="7"/>
        <v>18</v>
      </c>
      <c r="R5" s="51">
        <f t="shared" si="8"/>
        <v>0</v>
      </c>
      <c r="S5" s="51">
        <f t="shared" si="9"/>
        <v>0</v>
      </c>
      <c r="T5" s="51">
        <f t="shared" si="10"/>
        <v>0</v>
      </c>
      <c r="U5" s="51">
        <f t="shared" si="11"/>
        <v>0</v>
      </c>
      <c r="V5" s="51">
        <f t="shared" si="12"/>
        <v>0</v>
      </c>
      <c r="W5" s="51">
        <f t="shared" si="13"/>
        <v>0</v>
      </c>
    </row>
    <row r="6" spans="1:23" ht="12.75" hidden="1" customHeight="1" x14ac:dyDescent="0.2">
      <c r="A6">
        <f t="shared" si="0"/>
        <v>0</v>
      </c>
      <c r="B6" s="43" t="s">
        <v>30</v>
      </c>
      <c r="C6" s="44" t="str">
        <f>VLOOKUP($B6,[1]Sheet1!$A$3:$C$89,2)</f>
        <v>Why</v>
      </c>
      <c r="D6" s="44" t="str">
        <f>VLOOKUP($B6,[1]Sheet1!$A$3:$C$89,3)</f>
        <v>R Proko</v>
      </c>
      <c r="E6" s="45" t="str">
        <f>IF(ISNA(VLOOKUP($B6,'Race 1'!$A$5:$I$26,8,FALSE)),"DNC",VLOOKUP($B6,'Race 1'!$A$5:$I$26,8,FALSE))</f>
        <v>DNC</v>
      </c>
      <c r="F6" s="46">
        <f t="shared" si="1"/>
        <v>0</v>
      </c>
      <c r="G6" s="45" t="str">
        <f>IF(ISNA(VLOOKUP($B6,'Race 2'!$A$5:$I$28,8,FALSE)),"DNC",VLOOKUP($B6,'Race 2'!$A$5:$I$28,8,FALSE))</f>
        <v>DNC</v>
      </c>
      <c r="H6" s="46">
        <f t="shared" si="2"/>
        <v>0</v>
      </c>
      <c r="I6" s="45" t="str">
        <f>IF(ISNA(VLOOKUP($B6,'Race 3'!$A$5:$I$27,8,FALSE)),"DNC",VLOOKUP($B6,'Race 3'!$A$5:$I$27,8,FALSE))</f>
        <v>DNC</v>
      </c>
      <c r="J6" s="46">
        <f t="shared" si="3"/>
        <v>0</v>
      </c>
      <c r="K6" s="45" t="str">
        <f>IF(ISNA(VLOOKUP($B6,'Race 4'!$A$5:$I$29,8,FALSE)),"DNC",VLOOKUP($B6,'Race 4'!$A$5:$I$29,8,FALSE))</f>
        <v>DNC</v>
      </c>
      <c r="L6" s="46">
        <f t="shared" si="4"/>
        <v>0</v>
      </c>
      <c r="M6" s="45" t="str">
        <f>IF(ISNA(VLOOKUP($B6,'Race 5'!$A$5:$I$30,8,FALSE)),"DNC",VLOOKUP($B6,'Race 5'!$A$5:$I$30,8,FALSE))</f>
        <v>DNC</v>
      </c>
      <c r="N6" s="46">
        <f t="shared" si="5"/>
        <v>0</v>
      </c>
      <c r="O6" s="47">
        <f t="shared" si="14"/>
        <v>0</v>
      </c>
      <c r="P6" s="48">
        <f t="shared" si="6"/>
        <v>0</v>
      </c>
      <c r="Q6" s="49">
        <f t="shared" si="7"/>
        <v>18</v>
      </c>
      <c r="R6" s="51">
        <f t="shared" si="8"/>
        <v>0</v>
      </c>
      <c r="S6" s="51">
        <f t="shared" si="9"/>
        <v>0</v>
      </c>
      <c r="T6" s="51">
        <f t="shared" si="10"/>
        <v>0</v>
      </c>
      <c r="U6" s="51">
        <f t="shared" si="11"/>
        <v>0</v>
      </c>
      <c r="V6" s="51">
        <f t="shared" si="12"/>
        <v>0</v>
      </c>
      <c r="W6" s="51">
        <f t="shared" si="13"/>
        <v>0</v>
      </c>
    </row>
    <row r="7" spans="1:23" ht="12.75" hidden="1" customHeight="1" x14ac:dyDescent="0.2">
      <c r="A7">
        <f t="shared" si="0"/>
        <v>0</v>
      </c>
      <c r="B7" s="43">
        <v>19</v>
      </c>
      <c r="C7" s="44" t="str">
        <f>VLOOKUP($B7,[1]Sheet1!$A$3:$C$89,2)</f>
        <v>Athena</v>
      </c>
      <c r="D7" s="44" t="str">
        <f>VLOOKUP($B7,[1]Sheet1!$A$3:$C$89,3)</f>
        <v>S Fraser</v>
      </c>
      <c r="E7" s="45" t="str">
        <f>IF(ISNA(VLOOKUP($B7,'Race 1'!$A$5:$I$26,8,FALSE)),"DNC",VLOOKUP($B7,'Race 1'!$A$5:$I$26,8,FALSE))</f>
        <v>DNC</v>
      </c>
      <c r="F7" s="46">
        <f t="shared" si="1"/>
        <v>0</v>
      </c>
      <c r="G7" s="45" t="str">
        <f>IF(ISNA(VLOOKUP($B7,'Race 2'!$A$5:$I$28,8,FALSE)),"DNC",VLOOKUP($B7,'Race 2'!$A$5:$I$28,8,FALSE))</f>
        <v>DNC</v>
      </c>
      <c r="H7" s="46">
        <f t="shared" si="2"/>
        <v>0</v>
      </c>
      <c r="I7" s="45" t="str">
        <f>IF(ISNA(VLOOKUP($B7,'Race 3'!$A$5:$I$27,8,FALSE)),"DNC",VLOOKUP($B7,'Race 3'!$A$5:$I$27,8,FALSE))</f>
        <v>DNC</v>
      </c>
      <c r="J7" s="46">
        <f t="shared" si="3"/>
        <v>0</v>
      </c>
      <c r="K7" s="45" t="str">
        <f>IF(ISNA(VLOOKUP($B7,'Race 4'!$A$5:$I$29,8,FALSE)),"DNC",VLOOKUP($B7,'Race 4'!$A$5:$I$29,8,FALSE))</f>
        <v>DNC</v>
      </c>
      <c r="L7" s="46">
        <f t="shared" si="4"/>
        <v>0</v>
      </c>
      <c r="M7" s="45" t="str">
        <f>IF(ISNA(VLOOKUP($B7,'Race 5'!$A$5:$I$30,8,FALSE)),"DNC",VLOOKUP($B7,'Race 5'!$A$5:$I$30,8,FALSE))</f>
        <v>DNC</v>
      </c>
      <c r="N7" s="46">
        <f t="shared" si="5"/>
        <v>0</v>
      </c>
      <c r="O7" s="47">
        <f t="shared" si="14"/>
        <v>0</v>
      </c>
      <c r="P7" s="48">
        <f t="shared" si="6"/>
        <v>0</v>
      </c>
      <c r="Q7" s="49">
        <f t="shared" si="7"/>
        <v>18</v>
      </c>
      <c r="R7" s="51">
        <f t="shared" si="8"/>
        <v>0</v>
      </c>
      <c r="S7" s="51">
        <f t="shared" si="9"/>
        <v>0</v>
      </c>
      <c r="T7" s="51">
        <f t="shared" si="10"/>
        <v>0</v>
      </c>
      <c r="U7" s="51">
        <f t="shared" si="11"/>
        <v>0</v>
      </c>
      <c r="V7" s="51">
        <f t="shared" si="12"/>
        <v>0</v>
      </c>
      <c r="W7" s="51">
        <f t="shared" si="13"/>
        <v>0</v>
      </c>
    </row>
    <row r="8" spans="1:23" x14ac:dyDescent="0.2">
      <c r="A8">
        <f t="shared" si="0"/>
        <v>1</v>
      </c>
      <c r="B8" s="43">
        <v>29</v>
      </c>
      <c r="C8" s="44" t="str">
        <f>VLOOKUP($B8,[1]Sheet1!$A$3:$C$89,2)</f>
        <v>Wild Child</v>
      </c>
      <c r="D8" s="44" t="str">
        <f>VLOOKUP($B8,[1]Sheet1!$A$3:$C$89,3)</f>
        <v>T Bird</v>
      </c>
      <c r="E8" s="45">
        <f>IF(ISNA(VLOOKUP($B8,'Race 1'!$A$5:$I$26,8,FALSE)),"DNC",VLOOKUP($B8,'Race 1'!$A$5:$I$26,8,FALSE))</f>
        <v>14</v>
      </c>
      <c r="F8" s="46">
        <f t="shared" si="1"/>
        <v>23.529411764705884</v>
      </c>
      <c r="G8" s="45">
        <f>IF(ISNA(VLOOKUP($B8,'Race 2'!$A$5:$I$28,8,FALSE)),"DNC",VLOOKUP($B8,'Race 2'!$A$5:$I$28,8,FALSE))</f>
        <v>12</v>
      </c>
      <c r="H8" s="46">
        <f t="shared" si="2"/>
        <v>26.666666666666668</v>
      </c>
      <c r="I8" s="45">
        <f>IF(ISNA(VLOOKUP($B8,'Race 3'!$A$5:$I$27,8,FALSE)),"DNC",VLOOKUP($B8,'Race 3'!$A$5:$I$27,8,FALSE))</f>
        <v>10</v>
      </c>
      <c r="J8" s="46">
        <f t="shared" si="3"/>
        <v>30.76923076923077</v>
      </c>
      <c r="K8" s="45">
        <f>IF(ISNA(VLOOKUP($B8,'Race 4'!$A$5:$I$29,8,FALSE)),"DNC",VLOOKUP($B8,'Race 4'!$A$5:$I$29,8,FALSE))</f>
        <v>13</v>
      </c>
      <c r="L8" s="46">
        <f t="shared" si="4"/>
        <v>25</v>
      </c>
      <c r="M8" s="45">
        <f>IF(ISNA(VLOOKUP($B8,'Race 5'!$A$5:$I$30,8,FALSE)),"DNC",VLOOKUP($B8,'Race 5'!$A$5:$I$30,8,FALSE))</f>
        <v>11</v>
      </c>
      <c r="N8" s="46">
        <f t="shared" si="5"/>
        <v>28.571428571428573</v>
      </c>
      <c r="O8" s="47">
        <f t="shared" si="14"/>
        <v>134.5367377720319</v>
      </c>
      <c r="P8" s="48">
        <f t="shared" si="6"/>
        <v>111.00732600732601</v>
      </c>
      <c r="Q8" s="49">
        <f t="shared" si="7"/>
        <v>14</v>
      </c>
      <c r="R8" s="51">
        <f t="shared" si="8"/>
        <v>23.529411764705884</v>
      </c>
      <c r="S8" s="51">
        <f t="shared" si="9"/>
        <v>23.529411764705884</v>
      </c>
      <c r="T8" s="51">
        <f t="shared" si="10"/>
        <v>26.666666666666668</v>
      </c>
      <c r="U8" s="51">
        <f t="shared" si="11"/>
        <v>30.76923076923077</v>
      </c>
      <c r="V8" s="51">
        <f t="shared" si="12"/>
        <v>25</v>
      </c>
      <c r="W8" s="51">
        <f t="shared" si="13"/>
        <v>28.571428571428573</v>
      </c>
    </row>
    <row r="9" spans="1:23" ht="12.75" hidden="1" customHeight="1" x14ac:dyDescent="0.2">
      <c r="A9">
        <f t="shared" si="0"/>
        <v>0</v>
      </c>
      <c r="B9" s="43">
        <v>31</v>
      </c>
      <c r="C9" s="44" t="str">
        <f>VLOOKUP($B9,[1]Sheet1!$A$3:$C$89,2)</f>
        <v>Sayonara</v>
      </c>
      <c r="D9" s="44" t="str">
        <f>VLOOKUP($B9,[1]Sheet1!$A$3:$C$89,3)</f>
        <v>M Drake</v>
      </c>
      <c r="E9" s="45" t="str">
        <f>IF(ISNA(VLOOKUP($B9,'Race 1'!$A$5:$I$26,8,FALSE)),"DNC",VLOOKUP($B9,'Race 1'!$A$5:$I$26,8,FALSE))</f>
        <v>DNC</v>
      </c>
      <c r="F9" s="46">
        <f t="shared" si="1"/>
        <v>0</v>
      </c>
      <c r="G9" s="45" t="str">
        <f>IF(ISNA(VLOOKUP($B9,'Race 2'!$A$5:$I$28,8,FALSE)),"DNC",VLOOKUP($B9,'Race 2'!$A$5:$I$28,8,FALSE))</f>
        <v>DNC</v>
      </c>
      <c r="H9" s="46">
        <f t="shared" si="2"/>
        <v>0</v>
      </c>
      <c r="I9" s="45" t="str">
        <f>IF(ISNA(VLOOKUP($B9,'Race 3'!$A$5:$I$27,8,FALSE)),"DNC",VLOOKUP($B9,'Race 3'!$A$5:$I$27,8,FALSE))</f>
        <v>DNC</v>
      </c>
      <c r="J9" s="46">
        <f t="shared" si="3"/>
        <v>0</v>
      </c>
      <c r="K9" s="45" t="str">
        <f>IF(ISNA(VLOOKUP($B9,'Race 4'!$A$5:$I$29,8,FALSE)),"DNC",VLOOKUP($B9,'Race 4'!$A$5:$I$29,8,FALSE))</f>
        <v>DNC</v>
      </c>
      <c r="L9" s="46">
        <f t="shared" si="4"/>
        <v>0</v>
      </c>
      <c r="M9" s="45" t="str">
        <f>IF(ISNA(VLOOKUP($B9,'Race 5'!$A$5:$I$30,8,FALSE)),"DNC",VLOOKUP($B9,'Race 5'!$A$5:$I$30,8,FALSE))</f>
        <v>DNC</v>
      </c>
      <c r="N9" s="46">
        <f t="shared" si="5"/>
        <v>0</v>
      </c>
      <c r="O9" s="47">
        <f t="shared" si="14"/>
        <v>0</v>
      </c>
      <c r="P9" s="48">
        <f t="shared" si="6"/>
        <v>0</v>
      </c>
      <c r="Q9" s="49">
        <f t="shared" si="7"/>
        <v>18</v>
      </c>
      <c r="R9" s="51">
        <f t="shared" si="8"/>
        <v>0</v>
      </c>
      <c r="S9" s="51">
        <f t="shared" si="9"/>
        <v>0</v>
      </c>
      <c r="T9" s="51">
        <f t="shared" si="10"/>
        <v>0</v>
      </c>
      <c r="U9" s="51">
        <f t="shared" si="11"/>
        <v>0</v>
      </c>
      <c r="V9" s="51">
        <f t="shared" si="12"/>
        <v>0</v>
      </c>
      <c r="W9" s="51">
        <f t="shared" si="13"/>
        <v>0</v>
      </c>
    </row>
    <row r="10" spans="1:23" ht="12.75" hidden="1" customHeight="1" x14ac:dyDescent="0.2">
      <c r="A10">
        <f t="shared" si="0"/>
        <v>0</v>
      </c>
      <c r="B10" s="43">
        <v>39</v>
      </c>
      <c r="C10" s="44" t="str">
        <f>VLOOKUP($B10,[1]Sheet1!$A$3:$C$89,2)</f>
        <v>Windbag II</v>
      </c>
      <c r="D10" s="44" t="str">
        <f>VLOOKUP($B10,[1]Sheet1!$A$3:$C$89,3)</f>
        <v>R Mackie</v>
      </c>
      <c r="E10" s="45" t="str">
        <f>IF(ISNA(VLOOKUP($B10,'Race 1'!$A$5:$I$26,8,FALSE)),"DNC",VLOOKUP($B10,'Race 1'!$A$5:$I$26,8,FALSE))</f>
        <v>DNC</v>
      </c>
      <c r="F10" s="46">
        <f t="shared" si="1"/>
        <v>0</v>
      </c>
      <c r="G10" s="45" t="str">
        <f>IF(ISNA(VLOOKUP($B10,'Race 2'!$A$5:$I$28,8,FALSE)),"DNC",VLOOKUP($B10,'Race 2'!$A$5:$I$28,8,FALSE))</f>
        <v>DNC</v>
      </c>
      <c r="H10" s="46">
        <f t="shared" si="2"/>
        <v>0</v>
      </c>
      <c r="I10" s="45" t="str">
        <f>IF(ISNA(VLOOKUP($B10,'Race 3'!$A$5:$I$27,8,FALSE)),"DNC",VLOOKUP($B10,'Race 3'!$A$5:$I$27,8,FALSE))</f>
        <v>DNC</v>
      </c>
      <c r="J10" s="46">
        <f t="shared" si="3"/>
        <v>0</v>
      </c>
      <c r="K10" s="45" t="str">
        <f>IF(ISNA(VLOOKUP($B10,'Race 4'!$A$5:$I$29,8,FALSE)),"DNC",VLOOKUP($B10,'Race 4'!$A$5:$I$29,8,FALSE))</f>
        <v>DNC</v>
      </c>
      <c r="L10" s="46">
        <f t="shared" si="4"/>
        <v>0</v>
      </c>
      <c r="M10" s="45" t="str">
        <f>IF(ISNA(VLOOKUP($B10,'Race 5'!$A$5:$I$30,8,FALSE)),"DNC",VLOOKUP($B10,'Race 5'!$A$5:$I$30,8,FALSE))</f>
        <v>DNC</v>
      </c>
      <c r="N10" s="46">
        <f t="shared" si="5"/>
        <v>0</v>
      </c>
      <c r="O10" s="47">
        <f t="shared" si="14"/>
        <v>0</v>
      </c>
      <c r="P10" s="48">
        <f t="shared" si="6"/>
        <v>0</v>
      </c>
      <c r="Q10" s="49">
        <f t="shared" si="7"/>
        <v>18</v>
      </c>
      <c r="R10" s="51">
        <f t="shared" si="8"/>
        <v>0</v>
      </c>
      <c r="S10" s="51">
        <f t="shared" si="9"/>
        <v>0</v>
      </c>
      <c r="T10" s="51">
        <f t="shared" si="10"/>
        <v>0</v>
      </c>
      <c r="U10" s="51">
        <f t="shared" si="11"/>
        <v>0</v>
      </c>
      <c r="V10" s="51">
        <f t="shared" si="12"/>
        <v>0</v>
      </c>
      <c r="W10" s="51">
        <f t="shared" si="13"/>
        <v>0</v>
      </c>
    </row>
    <row r="11" spans="1:23" ht="12.75" hidden="1" customHeight="1" x14ac:dyDescent="0.2">
      <c r="A11">
        <f t="shared" si="0"/>
        <v>0</v>
      </c>
      <c r="B11" s="43">
        <v>42</v>
      </c>
      <c r="C11" s="44" t="str">
        <f>VLOOKUP($B11,[1]Sheet1!$A$3:$C$89,2)</f>
        <v>Free N Easy</v>
      </c>
      <c r="D11" s="44" t="str">
        <f>VLOOKUP($B11,[1]Sheet1!$A$3:$C$89,3)</f>
        <v>B Wilcock</v>
      </c>
      <c r="E11" s="45" t="str">
        <f>IF(ISNA(VLOOKUP($B11,'Race 1'!$A$5:$I$26,8,FALSE)),"DNC",VLOOKUP($B11,'Race 1'!$A$5:$I$26,8,FALSE))</f>
        <v>DNC</v>
      </c>
      <c r="F11" s="46">
        <f t="shared" si="1"/>
        <v>0</v>
      </c>
      <c r="G11" s="45" t="str">
        <f>IF(ISNA(VLOOKUP($B11,'Race 2'!$A$5:$I$28,8,FALSE)),"DNC",VLOOKUP($B11,'Race 2'!$A$5:$I$28,8,FALSE))</f>
        <v>DNC</v>
      </c>
      <c r="H11" s="46">
        <f t="shared" si="2"/>
        <v>0</v>
      </c>
      <c r="I11" s="45" t="str">
        <f>IF(ISNA(VLOOKUP($B11,'Race 3'!$A$5:$I$27,8,FALSE)),"DNC",VLOOKUP($B11,'Race 3'!$A$5:$I$27,8,FALSE))</f>
        <v>DNC</v>
      </c>
      <c r="J11" s="46">
        <f t="shared" si="3"/>
        <v>0</v>
      </c>
      <c r="K11" s="45" t="str">
        <f>IF(ISNA(VLOOKUP($B11,'Race 4'!$A$5:$I$29,8,FALSE)),"DNC",VLOOKUP($B11,'Race 4'!$A$5:$I$29,8,FALSE))</f>
        <v>DNC</v>
      </c>
      <c r="L11" s="46">
        <f t="shared" si="4"/>
        <v>0</v>
      </c>
      <c r="M11" s="45" t="str">
        <f>IF(ISNA(VLOOKUP($B11,'Race 5'!$A$5:$I$30,8,FALSE)),"DNC",VLOOKUP($B11,'Race 5'!$A$5:$I$30,8,FALSE))</f>
        <v>DNC</v>
      </c>
      <c r="N11" s="46">
        <f t="shared" si="5"/>
        <v>0</v>
      </c>
      <c r="O11" s="47">
        <f t="shared" si="14"/>
        <v>0</v>
      </c>
      <c r="P11" s="48">
        <f t="shared" si="6"/>
        <v>0</v>
      </c>
      <c r="Q11" s="49">
        <f t="shared" si="7"/>
        <v>18</v>
      </c>
      <c r="R11" s="51">
        <f t="shared" si="8"/>
        <v>0</v>
      </c>
      <c r="S11" s="51">
        <f t="shared" si="9"/>
        <v>0</v>
      </c>
      <c r="T11" s="51">
        <f t="shared" si="10"/>
        <v>0</v>
      </c>
      <c r="U11" s="51">
        <f t="shared" si="11"/>
        <v>0</v>
      </c>
      <c r="V11" s="51">
        <f t="shared" si="12"/>
        <v>0</v>
      </c>
      <c r="W11" s="51">
        <f t="shared" si="13"/>
        <v>0</v>
      </c>
    </row>
    <row r="12" spans="1:23" ht="12.75" hidden="1" customHeight="1" x14ac:dyDescent="0.2">
      <c r="A12">
        <f t="shared" si="0"/>
        <v>0</v>
      </c>
      <c r="B12" s="43">
        <v>45</v>
      </c>
      <c r="C12" s="44" t="str">
        <f>VLOOKUP($B12,[1]Sheet1!$A$3:$C$89,2)</f>
        <v>Ozzie</v>
      </c>
      <c r="D12" s="44" t="str">
        <f>VLOOKUP($B12,[1]Sheet1!$A$3:$C$89,3)</f>
        <v>J Simpson</v>
      </c>
      <c r="E12" s="45" t="str">
        <f>IF(ISNA(VLOOKUP($B12,'Race 1'!$A$5:$I$26,8,FALSE)),"DNC",VLOOKUP($B12,'Race 1'!$A$5:$I$26,8,FALSE))</f>
        <v>DNC</v>
      </c>
      <c r="F12" s="46">
        <f t="shared" si="1"/>
        <v>0</v>
      </c>
      <c r="G12" s="45" t="str">
        <f>IF(ISNA(VLOOKUP($B12,'Race 2'!$A$5:$I$28,8,FALSE)),"DNC",VLOOKUP($B12,'Race 2'!$A$5:$I$28,8,FALSE))</f>
        <v>DNC</v>
      </c>
      <c r="H12" s="46">
        <f t="shared" si="2"/>
        <v>0</v>
      </c>
      <c r="I12" s="45" t="str">
        <f>IF(ISNA(VLOOKUP($B12,'Race 3'!$A$5:$I$27,8,FALSE)),"DNC",VLOOKUP($B12,'Race 3'!$A$5:$I$27,8,FALSE))</f>
        <v>DNC</v>
      </c>
      <c r="J12" s="46">
        <f t="shared" si="3"/>
        <v>0</v>
      </c>
      <c r="K12" s="45" t="str">
        <f>IF(ISNA(VLOOKUP($B12,'Race 4'!$A$5:$I$29,8,FALSE)),"DNC",VLOOKUP($B12,'Race 4'!$A$5:$I$29,8,FALSE))</f>
        <v>DNC</v>
      </c>
      <c r="L12" s="46">
        <f t="shared" si="4"/>
        <v>0</v>
      </c>
      <c r="M12" s="45" t="str">
        <f>IF(ISNA(VLOOKUP($B12,'Race 5'!$A$5:$I$30,8,FALSE)),"DNC",VLOOKUP($B12,'Race 5'!$A$5:$I$30,8,FALSE))</f>
        <v>DNC</v>
      </c>
      <c r="N12" s="46">
        <f t="shared" si="5"/>
        <v>0</v>
      </c>
      <c r="O12" s="47">
        <f t="shared" si="14"/>
        <v>0</v>
      </c>
      <c r="P12" s="48">
        <f t="shared" si="6"/>
        <v>0</v>
      </c>
      <c r="Q12" s="49">
        <f t="shared" si="7"/>
        <v>18</v>
      </c>
      <c r="R12" s="51">
        <f t="shared" si="8"/>
        <v>0</v>
      </c>
      <c r="S12" s="51">
        <f t="shared" si="9"/>
        <v>0</v>
      </c>
      <c r="T12" s="51">
        <f t="shared" si="10"/>
        <v>0</v>
      </c>
      <c r="U12" s="51">
        <f t="shared" si="11"/>
        <v>0</v>
      </c>
      <c r="V12" s="51">
        <f t="shared" si="12"/>
        <v>0</v>
      </c>
      <c r="W12" s="51">
        <f t="shared" si="13"/>
        <v>0</v>
      </c>
    </row>
    <row r="13" spans="1:23" ht="12.75" hidden="1" customHeight="1" x14ac:dyDescent="0.2">
      <c r="A13">
        <f t="shared" si="0"/>
        <v>0</v>
      </c>
      <c r="B13" s="43">
        <v>50</v>
      </c>
      <c r="C13" s="44" t="str">
        <f>VLOOKUP($B13,[1]Sheet1!$A$3:$C$89,2)</f>
        <v>Harlequin</v>
      </c>
      <c r="D13" s="44" t="str">
        <f>VLOOKUP($B13,[1]Sheet1!$A$3:$C$89,3)</f>
        <v>C Cook</v>
      </c>
      <c r="E13" s="45" t="str">
        <f>IF(ISNA(VLOOKUP($B13,'Race 1'!$A$5:$I$26,8,FALSE)),"DNC",VLOOKUP($B13,'Race 1'!$A$5:$I$26,8,FALSE))</f>
        <v>DNC</v>
      </c>
      <c r="F13" s="46">
        <f t="shared" si="1"/>
        <v>0</v>
      </c>
      <c r="G13" s="45" t="str">
        <f>IF(ISNA(VLOOKUP($B13,'Race 2'!$A$5:$I$28,8,FALSE)),"DNC",VLOOKUP($B13,'Race 2'!$A$5:$I$28,8,FALSE))</f>
        <v>DNC</v>
      </c>
      <c r="H13" s="46">
        <f t="shared" si="2"/>
        <v>0</v>
      </c>
      <c r="I13" s="45" t="str">
        <f>IF(ISNA(VLOOKUP($B13,'Race 3'!$A$5:$I$27,8,FALSE)),"DNC",VLOOKUP($B13,'Race 3'!$A$5:$I$27,8,FALSE))</f>
        <v>DNC</v>
      </c>
      <c r="J13" s="46">
        <f t="shared" si="3"/>
        <v>0</v>
      </c>
      <c r="K13" s="45" t="str">
        <f>IF(ISNA(VLOOKUP($B13,'Race 4'!$A$5:$I$29,8,FALSE)),"DNC",VLOOKUP($B13,'Race 4'!$A$5:$I$29,8,FALSE))</f>
        <v>DNC</v>
      </c>
      <c r="L13" s="46">
        <f t="shared" si="4"/>
        <v>0</v>
      </c>
      <c r="M13" s="45" t="str">
        <f>IF(ISNA(VLOOKUP($B13,'Race 5'!$A$5:$I$30,8,FALSE)),"DNC",VLOOKUP($B13,'Race 5'!$A$5:$I$30,8,FALSE))</f>
        <v>DNC</v>
      </c>
      <c r="N13" s="46">
        <f t="shared" si="5"/>
        <v>0</v>
      </c>
      <c r="O13" s="47">
        <f t="shared" si="14"/>
        <v>0</v>
      </c>
      <c r="P13" s="48">
        <f t="shared" si="6"/>
        <v>0</v>
      </c>
      <c r="Q13" s="49">
        <f t="shared" si="7"/>
        <v>18</v>
      </c>
      <c r="R13" s="51">
        <f t="shared" si="8"/>
        <v>0</v>
      </c>
      <c r="S13" s="51">
        <f t="shared" si="9"/>
        <v>0</v>
      </c>
      <c r="T13" s="51">
        <f t="shared" si="10"/>
        <v>0</v>
      </c>
      <c r="U13" s="51">
        <f t="shared" si="11"/>
        <v>0</v>
      </c>
      <c r="V13" s="51">
        <f t="shared" si="12"/>
        <v>0</v>
      </c>
      <c r="W13" s="51">
        <f t="shared" si="13"/>
        <v>0</v>
      </c>
    </row>
    <row r="14" spans="1:23" ht="12.75" hidden="1" customHeight="1" x14ac:dyDescent="0.2">
      <c r="A14">
        <f t="shared" si="0"/>
        <v>0</v>
      </c>
      <c r="B14" s="43">
        <v>62</v>
      </c>
      <c r="C14" s="44" t="str">
        <f>VLOOKUP($B14,[1]Sheet1!$A$3:$C$89,2)</f>
        <v>Winsome</v>
      </c>
      <c r="D14" s="44" t="str">
        <f>VLOOKUP($B14,[1]Sheet1!$A$3:$C$89,3)</f>
        <v>M Williams</v>
      </c>
      <c r="E14" s="45" t="str">
        <f>IF(ISNA(VLOOKUP($B14,'Race 1'!$A$5:$I$26,8,FALSE)),"DNC",VLOOKUP($B14,'Race 1'!$A$5:$I$26,8,FALSE))</f>
        <v>DNC</v>
      </c>
      <c r="F14" s="46">
        <f t="shared" si="1"/>
        <v>0</v>
      </c>
      <c r="G14" s="45" t="str">
        <f>IF(ISNA(VLOOKUP($B14,'Race 2'!$A$5:$I$28,8,FALSE)),"DNC",VLOOKUP($B14,'Race 2'!$A$5:$I$28,8,FALSE))</f>
        <v>DNC</v>
      </c>
      <c r="H14" s="46">
        <f t="shared" si="2"/>
        <v>0</v>
      </c>
      <c r="I14" s="45" t="str">
        <f>IF(ISNA(VLOOKUP($B14,'Race 3'!$A$5:$I$27,8,FALSE)),"DNC",VLOOKUP($B14,'Race 3'!$A$5:$I$27,8,FALSE))</f>
        <v>DNC</v>
      </c>
      <c r="J14" s="46">
        <f t="shared" si="3"/>
        <v>0</v>
      </c>
      <c r="K14" s="45" t="str">
        <f>IF(ISNA(VLOOKUP($B14,'Race 4'!$A$5:$I$29,8,FALSE)),"DNC",VLOOKUP($B14,'Race 4'!$A$5:$I$29,8,FALSE))</f>
        <v>DNC</v>
      </c>
      <c r="L14" s="46">
        <f t="shared" si="4"/>
        <v>0</v>
      </c>
      <c r="M14" s="45" t="str">
        <f>IF(ISNA(VLOOKUP($B14,'Race 5'!$A$5:$I$30,8,FALSE)),"DNC",VLOOKUP($B14,'Race 5'!$A$5:$I$30,8,FALSE))</f>
        <v>DNC</v>
      </c>
      <c r="N14" s="46">
        <f t="shared" si="5"/>
        <v>0</v>
      </c>
      <c r="O14" s="47">
        <f t="shared" si="14"/>
        <v>0</v>
      </c>
      <c r="P14" s="48">
        <f t="shared" si="6"/>
        <v>0</v>
      </c>
      <c r="Q14" s="49">
        <f t="shared" si="7"/>
        <v>18</v>
      </c>
      <c r="R14" s="51">
        <f t="shared" si="8"/>
        <v>0</v>
      </c>
      <c r="S14" s="51">
        <f t="shared" si="9"/>
        <v>0</v>
      </c>
      <c r="T14" s="51">
        <f t="shared" si="10"/>
        <v>0</v>
      </c>
      <c r="U14" s="51">
        <f t="shared" si="11"/>
        <v>0</v>
      </c>
      <c r="V14" s="51">
        <f t="shared" si="12"/>
        <v>0</v>
      </c>
      <c r="W14" s="51">
        <f t="shared" si="13"/>
        <v>0</v>
      </c>
    </row>
    <row r="15" spans="1:23" ht="12.75" hidden="1" customHeight="1" x14ac:dyDescent="0.2">
      <c r="A15">
        <f t="shared" si="0"/>
        <v>0</v>
      </c>
      <c r="B15" s="43">
        <v>74</v>
      </c>
      <c r="C15" s="44" t="str">
        <f>VLOOKUP($B15,[1]Sheet1!$A$3:$C$89,2)</f>
        <v>Limit</v>
      </c>
      <c r="D15" s="44" t="str">
        <f>VLOOKUP($B15,[1]Sheet1!$A$3:$C$89,3)</f>
        <v>J Boraston</v>
      </c>
      <c r="E15" s="45" t="str">
        <f>IF(ISNA(VLOOKUP($B15,'Race 1'!$A$5:$I$26,8,FALSE)),"DNC",VLOOKUP($B15,'Race 1'!$A$5:$I$26,8,FALSE))</f>
        <v>DNC</v>
      </c>
      <c r="F15" s="46">
        <f t="shared" si="1"/>
        <v>0</v>
      </c>
      <c r="G15" s="45" t="str">
        <f>IF(ISNA(VLOOKUP($B15,'Race 2'!$A$5:$I$28,8,FALSE)),"DNC",VLOOKUP($B15,'Race 2'!$A$5:$I$28,8,FALSE))</f>
        <v>DNC</v>
      </c>
      <c r="H15" s="46">
        <f t="shared" si="2"/>
        <v>0</v>
      </c>
      <c r="I15" s="45" t="str">
        <f>IF(ISNA(VLOOKUP($B15,'Race 3'!$A$5:$I$27,8,FALSE)),"DNC",VLOOKUP($B15,'Race 3'!$A$5:$I$27,8,FALSE))</f>
        <v>DNC</v>
      </c>
      <c r="J15" s="46">
        <f t="shared" si="3"/>
        <v>0</v>
      </c>
      <c r="K15" s="45" t="str">
        <f>IF(ISNA(VLOOKUP($B15,'Race 4'!$A$5:$I$29,8,FALSE)),"DNC",VLOOKUP($B15,'Race 4'!$A$5:$I$29,8,FALSE))</f>
        <v>DNC</v>
      </c>
      <c r="L15" s="46">
        <f t="shared" si="4"/>
        <v>0</v>
      </c>
      <c r="M15" s="45" t="str">
        <f>IF(ISNA(VLOOKUP($B15,'Race 5'!$A$5:$I$30,8,FALSE)),"DNC",VLOOKUP($B15,'Race 5'!$A$5:$I$30,8,FALSE))</f>
        <v>DNC</v>
      </c>
      <c r="N15" s="46">
        <f t="shared" si="5"/>
        <v>0</v>
      </c>
      <c r="O15" s="47">
        <f t="shared" si="14"/>
        <v>0</v>
      </c>
      <c r="P15" s="48">
        <f t="shared" si="6"/>
        <v>0</v>
      </c>
      <c r="Q15" s="49">
        <f t="shared" si="7"/>
        <v>18</v>
      </c>
      <c r="R15" s="51">
        <f t="shared" si="8"/>
        <v>0</v>
      </c>
      <c r="S15" s="51">
        <f t="shared" si="9"/>
        <v>0</v>
      </c>
      <c r="T15" s="51">
        <f t="shared" si="10"/>
        <v>0</v>
      </c>
      <c r="U15" s="51">
        <f t="shared" si="11"/>
        <v>0</v>
      </c>
      <c r="V15" s="51">
        <f t="shared" si="12"/>
        <v>0</v>
      </c>
      <c r="W15" s="51">
        <f t="shared" si="13"/>
        <v>0</v>
      </c>
    </row>
    <row r="16" spans="1:23" ht="12.75" customHeight="1" x14ac:dyDescent="0.2">
      <c r="A16">
        <f t="shared" si="0"/>
        <v>1</v>
      </c>
      <c r="B16" s="43">
        <v>75</v>
      </c>
      <c r="C16" s="44" t="str">
        <f>VLOOKUP($B16,[1]Sheet1!$A$3:$C$89,2)</f>
        <v>Cracklin Rosie</v>
      </c>
      <c r="D16" s="44" t="str">
        <f>VLOOKUP($B16,[1]Sheet1!$A$3:$C$89,3)</f>
        <v>C Bridges</v>
      </c>
      <c r="E16" s="45">
        <f>IF(ISNA(VLOOKUP($B16,'Race 1'!$A$5:$I$26,8,FALSE)),"DNC",VLOOKUP($B16,'Race 1'!$A$5:$I$26,8,FALSE))</f>
        <v>12</v>
      </c>
      <c r="F16" s="46">
        <f t="shared" si="1"/>
        <v>26.666666666666668</v>
      </c>
      <c r="G16" s="45">
        <f>IF(ISNA(VLOOKUP($B16,'Race 2'!$A$5:$I$28,8,FALSE)),"DNC",VLOOKUP($B16,'Race 2'!$A$5:$I$28,8,FALSE))</f>
        <v>8</v>
      </c>
      <c r="H16" s="46">
        <f t="shared" si="2"/>
        <v>36.363636363636367</v>
      </c>
      <c r="I16" s="45" t="str">
        <f>IF(ISNA(VLOOKUP($B16,'Race 3'!$A$5:$I$27,8,FALSE)),"DNC",VLOOKUP($B16,'Race 3'!$A$5:$I$27,8,FALSE))</f>
        <v>dnf</v>
      </c>
      <c r="J16" s="46">
        <f t="shared" si="3"/>
        <v>19.047619047619047</v>
      </c>
      <c r="K16" s="45">
        <f>IF(ISNA(VLOOKUP($B16,'Race 4'!$A$5:$I$29,8,FALSE)),"DNC",VLOOKUP($B16,'Race 4'!$A$5:$I$29,8,FALSE))</f>
        <v>9</v>
      </c>
      <c r="L16" s="46">
        <f t="shared" si="4"/>
        <v>33.333333333333336</v>
      </c>
      <c r="M16" s="45">
        <f>IF(ISNA(VLOOKUP($B16,'Race 5'!$A$5:$I$30,8,FALSE)),"DNC",VLOOKUP($B16,'Race 5'!$A$5:$I$30,8,FALSE))</f>
        <v>6</v>
      </c>
      <c r="N16" s="46">
        <f t="shared" si="5"/>
        <v>44.444444444444443</v>
      </c>
      <c r="O16" s="47">
        <f t="shared" si="14"/>
        <v>159.85569985569984</v>
      </c>
      <c r="P16" s="48">
        <f t="shared" si="6"/>
        <v>140.8080808080808</v>
      </c>
      <c r="Q16" s="49">
        <f t="shared" si="7"/>
        <v>11</v>
      </c>
      <c r="R16" s="51">
        <f t="shared" si="8"/>
        <v>19.047619047619047</v>
      </c>
      <c r="S16" s="51">
        <f t="shared" si="9"/>
        <v>26.666666666666668</v>
      </c>
      <c r="T16" s="51">
        <f t="shared" si="10"/>
        <v>36.363636363636367</v>
      </c>
      <c r="U16" s="51">
        <f t="shared" si="11"/>
        <v>19.047619047619047</v>
      </c>
      <c r="V16" s="51">
        <f t="shared" si="12"/>
        <v>33.333333333333336</v>
      </c>
      <c r="W16" s="51">
        <f t="shared" si="13"/>
        <v>44.444444444444443</v>
      </c>
    </row>
    <row r="17" spans="1:23" x14ac:dyDescent="0.2">
      <c r="A17">
        <f t="shared" si="0"/>
        <v>1</v>
      </c>
      <c r="B17" s="43">
        <v>85</v>
      </c>
      <c r="C17" s="44" t="str">
        <f>VLOOKUP($B17,[1]Sheet1!$A$3:$C$89,2)</f>
        <v>Gamble</v>
      </c>
      <c r="D17" s="44" t="str">
        <f>VLOOKUP($B17,[1]Sheet1!$A$3:$C$89,3)</f>
        <v>R Wenham</v>
      </c>
      <c r="E17" s="45">
        <f>IF(ISNA(VLOOKUP($B17,'Race 1'!$A$5:$I$26,8,FALSE)),"DNC",VLOOKUP($B17,'Race 1'!$A$5:$I$26,8,FALSE))</f>
        <v>6</v>
      </c>
      <c r="F17" s="46">
        <f t="shared" si="1"/>
        <v>44.444444444444443</v>
      </c>
      <c r="G17" s="45">
        <f>IF(ISNA(VLOOKUP($B17,'Race 2'!$A$5:$I$28,8,FALSE)),"DNC",VLOOKUP($B17,'Race 2'!$A$5:$I$28,8,FALSE))</f>
        <v>4</v>
      </c>
      <c r="H17" s="46">
        <f t="shared" si="2"/>
        <v>57.142857142857146</v>
      </c>
      <c r="I17" s="45">
        <f>IF(ISNA(VLOOKUP($B17,'Race 3'!$A$5:$I$27,8,FALSE)),"DNC",VLOOKUP($B17,'Race 3'!$A$5:$I$27,8,FALSE))</f>
        <v>1</v>
      </c>
      <c r="J17" s="46">
        <f t="shared" si="3"/>
        <v>100</v>
      </c>
      <c r="K17" s="45">
        <f>IF(ISNA(VLOOKUP($B17,'Race 4'!$A$5:$I$29,8,FALSE)),"DNC",VLOOKUP($B17,'Race 4'!$A$5:$I$29,8,FALSE))</f>
        <v>1</v>
      </c>
      <c r="L17" s="46">
        <f t="shared" si="4"/>
        <v>100</v>
      </c>
      <c r="M17" s="45">
        <f>IF(ISNA(VLOOKUP($B17,'Race 5'!$A$5:$I$30,8,FALSE)),"DNC",VLOOKUP($B17,'Race 5'!$A$5:$I$30,8,FALSE))</f>
        <v>2</v>
      </c>
      <c r="N17" s="46">
        <f t="shared" si="5"/>
        <v>80</v>
      </c>
      <c r="O17" s="47">
        <f t="shared" si="14"/>
        <v>381.58730158730162</v>
      </c>
      <c r="P17" s="48">
        <f t="shared" si="6"/>
        <v>337.14285714285717</v>
      </c>
      <c r="Q17" s="49">
        <f t="shared" si="7"/>
        <v>2</v>
      </c>
      <c r="R17" s="51">
        <f t="shared" si="8"/>
        <v>44.444444444444443</v>
      </c>
      <c r="S17" s="51">
        <f t="shared" si="9"/>
        <v>44.444444444444443</v>
      </c>
      <c r="T17" s="51">
        <f t="shared" si="10"/>
        <v>57.142857142857146</v>
      </c>
      <c r="U17" s="51">
        <f t="shared" si="11"/>
        <v>100</v>
      </c>
      <c r="V17" s="51">
        <f t="shared" si="12"/>
        <v>100</v>
      </c>
      <c r="W17" s="51">
        <f t="shared" si="13"/>
        <v>80</v>
      </c>
    </row>
    <row r="18" spans="1:23" ht="12.75" hidden="1" customHeight="1" x14ac:dyDescent="0.2">
      <c r="A18">
        <f t="shared" si="0"/>
        <v>0</v>
      </c>
      <c r="B18" s="43">
        <v>86</v>
      </c>
      <c r="C18" s="44" t="str">
        <f>VLOOKUP($B18,[1]Sheet1!$A$3:$C$89,2)</f>
        <v>Wild Card</v>
      </c>
      <c r="D18" s="44" t="str">
        <f>VLOOKUP($B18,[1]Sheet1!$A$3:$C$89,3)</f>
        <v>T Wenham</v>
      </c>
      <c r="E18" s="45" t="str">
        <f>IF(ISNA(VLOOKUP($B18,'Race 1'!$A$5:$I$26,8,FALSE)),"DNC",VLOOKUP($B18,'Race 1'!$A$5:$I$26,8,FALSE))</f>
        <v>DNC</v>
      </c>
      <c r="F18" s="46">
        <f t="shared" si="1"/>
        <v>0</v>
      </c>
      <c r="G18" s="45" t="str">
        <f>IF(ISNA(VLOOKUP($B18,'Race 2'!$A$5:$I$28,8,FALSE)),"DNC",VLOOKUP($B18,'Race 2'!$A$5:$I$28,8,FALSE))</f>
        <v>DNC</v>
      </c>
      <c r="H18" s="46">
        <f t="shared" si="2"/>
        <v>0</v>
      </c>
      <c r="I18" s="45" t="str">
        <f>IF(ISNA(VLOOKUP($B18,'Race 3'!$A$5:$I$27,8,FALSE)),"DNC",VLOOKUP($B18,'Race 3'!$A$5:$I$27,8,FALSE))</f>
        <v>DNC</v>
      </c>
      <c r="J18" s="46">
        <f t="shared" si="3"/>
        <v>0</v>
      </c>
      <c r="K18" s="45" t="str">
        <f>IF(ISNA(VLOOKUP($B18,'Race 4'!$A$5:$I$29,8,FALSE)),"DNC",VLOOKUP($B18,'Race 4'!$A$5:$I$29,8,FALSE))</f>
        <v>DNC</v>
      </c>
      <c r="L18" s="46">
        <f t="shared" si="4"/>
        <v>0</v>
      </c>
      <c r="M18" s="45" t="str">
        <f>IF(ISNA(VLOOKUP($B18,'Race 5'!$A$5:$I$30,8,FALSE)),"DNC",VLOOKUP($B18,'Race 5'!$A$5:$I$30,8,FALSE))</f>
        <v>DNC</v>
      </c>
      <c r="N18" s="46">
        <f t="shared" si="5"/>
        <v>0</v>
      </c>
      <c r="O18" s="47">
        <f t="shared" si="14"/>
        <v>0</v>
      </c>
      <c r="P18" s="48">
        <f t="shared" si="6"/>
        <v>0</v>
      </c>
      <c r="Q18" s="49">
        <f t="shared" si="7"/>
        <v>18</v>
      </c>
      <c r="R18" s="51">
        <f t="shared" si="8"/>
        <v>0</v>
      </c>
      <c r="S18" s="51">
        <f t="shared" si="9"/>
        <v>0</v>
      </c>
      <c r="T18" s="51">
        <f t="shared" si="10"/>
        <v>0</v>
      </c>
      <c r="U18" s="51">
        <f t="shared" si="11"/>
        <v>0</v>
      </c>
      <c r="V18" s="51">
        <f t="shared" si="12"/>
        <v>0</v>
      </c>
      <c r="W18" s="51">
        <f t="shared" si="13"/>
        <v>0</v>
      </c>
    </row>
    <row r="19" spans="1:23" ht="12.75" hidden="1" customHeight="1" x14ac:dyDescent="0.2">
      <c r="A19">
        <f t="shared" si="0"/>
        <v>0</v>
      </c>
      <c r="B19" s="43">
        <v>87</v>
      </c>
      <c r="C19" s="44" t="str">
        <f>VLOOKUP($B19,[1]Sheet1!$A$3:$C$89,2)</f>
        <v>Silver Fox</v>
      </c>
      <c r="D19" s="44" t="str">
        <f>VLOOKUP($B19,[1]Sheet1!$A$3:$C$89,3)</f>
        <v>C Lee</v>
      </c>
      <c r="E19" s="45" t="str">
        <f>IF(ISNA(VLOOKUP($B19,'Race 1'!$A$5:$I$26,8,FALSE)),"DNC",VLOOKUP($B19,'Race 1'!$A$5:$I$26,8,FALSE))</f>
        <v>DNC</v>
      </c>
      <c r="F19" s="46">
        <f t="shared" si="1"/>
        <v>0</v>
      </c>
      <c r="G19" s="45" t="str">
        <f>IF(ISNA(VLOOKUP($B19,'Race 2'!$A$5:$I$28,8,FALSE)),"DNC",VLOOKUP($B19,'Race 2'!$A$5:$I$28,8,FALSE))</f>
        <v>DNC</v>
      </c>
      <c r="H19" s="46">
        <f t="shared" si="2"/>
        <v>0</v>
      </c>
      <c r="I19" s="45" t="str">
        <f>IF(ISNA(VLOOKUP($B19,'Race 3'!$A$5:$I$27,8,FALSE)),"DNC",VLOOKUP($B19,'Race 3'!$A$5:$I$27,8,FALSE))</f>
        <v>DNC</v>
      </c>
      <c r="J19" s="46">
        <f t="shared" si="3"/>
        <v>0</v>
      </c>
      <c r="K19" s="45" t="str">
        <f>IF(ISNA(VLOOKUP($B19,'Race 4'!$A$5:$I$29,8,FALSE)),"DNC",VLOOKUP($B19,'Race 4'!$A$5:$I$29,8,FALSE))</f>
        <v>DNC</v>
      </c>
      <c r="L19" s="46">
        <f t="shared" si="4"/>
        <v>0</v>
      </c>
      <c r="M19" s="45" t="str">
        <f>IF(ISNA(VLOOKUP($B19,'Race 5'!$A$5:$I$30,8,FALSE)),"DNC",VLOOKUP($B19,'Race 5'!$A$5:$I$30,8,FALSE))</f>
        <v>DNC</v>
      </c>
      <c r="N19" s="46">
        <f t="shared" si="5"/>
        <v>0</v>
      </c>
      <c r="O19" s="47">
        <f t="shared" si="14"/>
        <v>0</v>
      </c>
      <c r="P19" s="48">
        <f t="shared" si="6"/>
        <v>0</v>
      </c>
      <c r="Q19" s="49">
        <f t="shared" si="7"/>
        <v>18</v>
      </c>
      <c r="R19" s="51">
        <f t="shared" si="8"/>
        <v>0</v>
      </c>
      <c r="S19" s="51">
        <f t="shared" si="9"/>
        <v>0</v>
      </c>
      <c r="T19" s="51">
        <f t="shared" si="10"/>
        <v>0</v>
      </c>
      <c r="U19" s="51">
        <f t="shared" si="11"/>
        <v>0</v>
      </c>
      <c r="V19" s="51">
        <f t="shared" si="12"/>
        <v>0</v>
      </c>
      <c r="W19" s="51">
        <f t="shared" si="13"/>
        <v>0</v>
      </c>
    </row>
    <row r="20" spans="1:23" ht="12.75" hidden="1" customHeight="1" x14ac:dyDescent="0.2">
      <c r="A20">
        <f t="shared" si="0"/>
        <v>0</v>
      </c>
      <c r="B20" s="43">
        <v>95</v>
      </c>
      <c r="C20" s="44" t="str">
        <f>VLOOKUP($B20,[1]Sheet1!$A$3:$C$89,2)</f>
        <v>Alaurial</v>
      </c>
      <c r="D20" s="44" t="str">
        <f>VLOOKUP($B20,[1]Sheet1!$A$3:$C$89,3)</f>
        <v>S Parsons</v>
      </c>
      <c r="E20" s="45" t="str">
        <f>IF(ISNA(VLOOKUP($B20,'Race 1'!$A$5:$I$26,8,FALSE)),"DNC",VLOOKUP($B20,'Race 1'!$A$5:$I$26,8,FALSE))</f>
        <v>DNC</v>
      </c>
      <c r="F20" s="46">
        <f t="shared" si="1"/>
        <v>0</v>
      </c>
      <c r="G20" s="45" t="str">
        <f>IF(ISNA(VLOOKUP($B20,'Race 2'!$A$5:$I$28,8,FALSE)),"DNC",VLOOKUP($B20,'Race 2'!$A$5:$I$28,8,FALSE))</f>
        <v>DNC</v>
      </c>
      <c r="H20" s="46">
        <f t="shared" si="2"/>
        <v>0</v>
      </c>
      <c r="I20" s="45" t="str">
        <f>IF(ISNA(VLOOKUP($B20,'Race 3'!$A$5:$I$27,8,FALSE)),"DNC",VLOOKUP($B20,'Race 3'!$A$5:$I$27,8,FALSE))</f>
        <v>DNC</v>
      </c>
      <c r="J20" s="46">
        <f t="shared" si="3"/>
        <v>0</v>
      </c>
      <c r="K20" s="45" t="str">
        <f>IF(ISNA(VLOOKUP($B20,'Race 4'!$A$5:$I$29,8,FALSE)),"DNC",VLOOKUP($B20,'Race 4'!$A$5:$I$29,8,FALSE))</f>
        <v>DNC</v>
      </c>
      <c r="L20" s="46">
        <f t="shared" si="4"/>
        <v>0</v>
      </c>
      <c r="M20" s="45" t="str">
        <f>IF(ISNA(VLOOKUP($B20,'Race 5'!$A$5:$I$30,8,FALSE)),"DNC",VLOOKUP($B20,'Race 5'!$A$5:$I$30,8,FALSE))</f>
        <v>DNC</v>
      </c>
      <c r="N20" s="46">
        <f t="shared" si="5"/>
        <v>0</v>
      </c>
      <c r="O20" s="47">
        <f t="shared" si="14"/>
        <v>0</v>
      </c>
      <c r="P20" s="48">
        <f t="shared" si="6"/>
        <v>0</v>
      </c>
      <c r="Q20" s="49">
        <f t="shared" si="7"/>
        <v>18</v>
      </c>
      <c r="R20" s="51">
        <f t="shared" si="8"/>
        <v>0</v>
      </c>
      <c r="S20" s="51">
        <f t="shared" si="9"/>
        <v>0</v>
      </c>
      <c r="T20" s="51">
        <f t="shared" si="10"/>
        <v>0</v>
      </c>
      <c r="U20" s="51">
        <f t="shared" si="11"/>
        <v>0</v>
      </c>
      <c r="V20" s="51">
        <f t="shared" si="12"/>
        <v>0</v>
      </c>
      <c r="W20" s="51">
        <f t="shared" si="13"/>
        <v>0</v>
      </c>
    </row>
    <row r="21" spans="1:23" ht="12.75" hidden="1" customHeight="1" x14ac:dyDescent="0.2">
      <c r="A21">
        <f t="shared" si="0"/>
        <v>0</v>
      </c>
      <c r="B21" s="43">
        <v>97</v>
      </c>
      <c r="C21" s="44" t="str">
        <f>VLOOKUP($B21,[1]Sheet1!$A$3:$C$89,2)</f>
        <v>Racing Stripes</v>
      </c>
      <c r="D21" s="44" t="str">
        <f>VLOOKUP($B21,[1]Sheet1!$A$3:$C$89,3)</f>
        <v>D Palmer</v>
      </c>
      <c r="E21" s="45" t="str">
        <f>IF(ISNA(VLOOKUP($B21,'Race 1'!$A$5:$I$26,8,FALSE)),"DNC",VLOOKUP($B21,'Race 1'!$A$5:$I$26,8,FALSE))</f>
        <v>DNC</v>
      </c>
      <c r="F21" s="46">
        <f t="shared" si="1"/>
        <v>0</v>
      </c>
      <c r="G21" s="45" t="str">
        <f>IF(ISNA(VLOOKUP($B21,'Race 2'!$A$5:$I$28,8,FALSE)),"DNC",VLOOKUP($B21,'Race 2'!$A$5:$I$28,8,FALSE))</f>
        <v>DNC</v>
      </c>
      <c r="H21" s="46">
        <f t="shared" si="2"/>
        <v>0</v>
      </c>
      <c r="I21" s="45" t="str">
        <f>IF(ISNA(VLOOKUP($B21,'Race 3'!$A$5:$I$27,8,FALSE)),"DNC",VLOOKUP($B21,'Race 3'!$A$5:$I$27,8,FALSE))</f>
        <v>DNC</v>
      </c>
      <c r="J21" s="46">
        <f t="shared" si="3"/>
        <v>0</v>
      </c>
      <c r="K21" s="45" t="str">
        <f>IF(ISNA(VLOOKUP($B21,'Race 4'!$A$5:$I$29,8,FALSE)),"DNC",VLOOKUP($B21,'Race 4'!$A$5:$I$29,8,FALSE))</f>
        <v>DNC</v>
      </c>
      <c r="L21" s="46">
        <f t="shared" si="4"/>
        <v>0</v>
      </c>
      <c r="M21" s="45" t="str">
        <f>IF(ISNA(VLOOKUP($B21,'Race 5'!$A$5:$I$30,8,FALSE)),"DNC",VLOOKUP($B21,'Race 5'!$A$5:$I$30,8,FALSE))</f>
        <v>DNC</v>
      </c>
      <c r="N21" s="46">
        <f t="shared" si="5"/>
        <v>0</v>
      </c>
      <c r="O21" s="47">
        <f t="shared" si="14"/>
        <v>0</v>
      </c>
      <c r="P21" s="48">
        <f t="shared" si="6"/>
        <v>0</v>
      </c>
      <c r="Q21" s="49">
        <f t="shared" si="7"/>
        <v>18</v>
      </c>
      <c r="R21" s="51">
        <f t="shared" si="8"/>
        <v>0</v>
      </c>
      <c r="S21" s="51">
        <f t="shared" si="9"/>
        <v>0</v>
      </c>
      <c r="T21" s="51">
        <f t="shared" si="10"/>
        <v>0</v>
      </c>
      <c r="U21" s="51">
        <f t="shared" si="11"/>
        <v>0</v>
      </c>
      <c r="V21" s="51">
        <f t="shared" si="12"/>
        <v>0</v>
      </c>
      <c r="W21" s="51">
        <f t="shared" si="13"/>
        <v>0</v>
      </c>
    </row>
    <row r="22" spans="1:23" hidden="1" x14ac:dyDescent="0.2">
      <c r="A22">
        <f t="shared" si="0"/>
        <v>0</v>
      </c>
      <c r="B22" s="43">
        <v>102</v>
      </c>
      <c r="C22" s="44" t="str">
        <f>VLOOKUP($B22,[1]Sheet1!$A$3:$C$89,2)</f>
        <v>Kahu</v>
      </c>
      <c r="D22" s="44" t="str">
        <f>VLOOKUP($B22,[1]Sheet1!$A$3:$C$89,3)</f>
        <v>P Holland</v>
      </c>
      <c r="E22" s="45" t="str">
        <f>IF(ISNA(VLOOKUP($B22,'Race 1'!$A$5:$I$26,8,FALSE)),"DNC",VLOOKUP($B22,'Race 1'!$A$5:$I$26,8,FALSE))</f>
        <v>DNC</v>
      </c>
      <c r="F22" s="46">
        <f t="shared" si="1"/>
        <v>0</v>
      </c>
      <c r="G22" s="45" t="str">
        <f>IF(ISNA(VLOOKUP($B22,'Race 2'!$A$5:$I$28,8,FALSE)),"DNC",VLOOKUP($B22,'Race 2'!$A$5:$I$28,8,FALSE))</f>
        <v>DNC</v>
      </c>
      <c r="H22" s="46">
        <f t="shared" si="2"/>
        <v>0</v>
      </c>
      <c r="I22" s="45" t="str">
        <f>IF(ISNA(VLOOKUP($B22,'Race 3'!$A$5:$I$27,8,FALSE)),"DNC",VLOOKUP($B22,'Race 3'!$A$5:$I$27,8,FALSE))</f>
        <v>DNC</v>
      </c>
      <c r="J22" s="46">
        <f t="shared" si="3"/>
        <v>0</v>
      </c>
      <c r="K22" s="45" t="str">
        <f>IF(ISNA(VLOOKUP($B22,'Race 4'!$A$5:$I$29,8,FALSE)),"DNC",VLOOKUP($B22,'Race 4'!$A$5:$I$29,8,FALSE))</f>
        <v>DNC</v>
      </c>
      <c r="L22" s="46">
        <f t="shared" si="4"/>
        <v>0</v>
      </c>
      <c r="M22" s="45" t="str">
        <f>IF(ISNA(VLOOKUP($B22,'Race 5'!$A$5:$I$30,8,FALSE)),"DNC",VLOOKUP($B22,'Race 5'!$A$5:$I$30,8,FALSE))</f>
        <v>DNC</v>
      </c>
      <c r="N22" s="46">
        <f t="shared" si="5"/>
        <v>0</v>
      </c>
      <c r="O22" s="47">
        <f t="shared" si="14"/>
        <v>0</v>
      </c>
      <c r="P22" s="48">
        <f t="shared" si="6"/>
        <v>0</v>
      </c>
      <c r="Q22" s="49">
        <f t="shared" si="7"/>
        <v>18</v>
      </c>
      <c r="R22" s="51">
        <f t="shared" si="8"/>
        <v>0</v>
      </c>
      <c r="S22" s="51">
        <f t="shared" si="9"/>
        <v>0</v>
      </c>
      <c r="T22" s="51">
        <f t="shared" si="10"/>
        <v>0</v>
      </c>
      <c r="U22" s="51">
        <f t="shared" si="11"/>
        <v>0</v>
      </c>
      <c r="V22" s="51">
        <f t="shared" si="12"/>
        <v>0</v>
      </c>
      <c r="W22" s="51">
        <f t="shared" si="13"/>
        <v>0</v>
      </c>
    </row>
    <row r="23" spans="1:23" x14ac:dyDescent="0.2">
      <c r="A23">
        <f t="shared" si="0"/>
        <v>1</v>
      </c>
      <c r="B23" s="43">
        <v>107</v>
      </c>
      <c r="C23" s="44" t="str">
        <f>VLOOKUP($B23,[1]Sheet1!$A$3:$C$89,2)</f>
        <v>By Golly</v>
      </c>
      <c r="D23" s="44" t="str">
        <f>VLOOKUP($B23,[1]Sheet1!$A$3:$C$89,3)</f>
        <v>G Bird</v>
      </c>
      <c r="E23" s="45">
        <f>IF(ISNA(VLOOKUP($B23,'Race 1'!$A$5:$I$26,8,FALSE)),"DNC",VLOOKUP($B23,'Race 1'!$A$5:$I$26,8,FALSE))</f>
        <v>11</v>
      </c>
      <c r="F23" s="46">
        <f t="shared" si="1"/>
        <v>28.571428571428573</v>
      </c>
      <c r="G23" s="45">
        <f>IF(ISNA(VLOOKUP($B23,'Race 2'!$A$5:$I$28,8,FALSE)),"DNC",VLOOKUP($B23,'Race 2'!$A$5:$I$28,8,FALSE))</f>
        <v>5</v>
      </c>
      <c r="H23" s="46">
        <f t="shared" si="2"/>
        <v>50</v>
      </c>
      <c r="I23" s="45">
        <f>IF(ISNA(VLOOKUP($B23,'Race 3'!$A$5:$I$27,8,FALSE)),"DNC",VLOOKUP($B23,'Race 3'!$A$5:$I$27,8,FALSE))</f>
        <v>4</v>
      </c>
      <c r="J23" s="46">
        <f t="shared" si="3"/>
        <v>57.142857142857146</v>
      </c>
      <c r="K23" s="45">
        <f>IF(ISNA(VLOOKUP($B23,'Race 4'!$A$5:$I$29,8,FALSE)),"DNC",VLOOKUP($B23,'Race 4'!$A$5:$I$29,8,FALSE))</f>
        <v>4</v>
      </c>
      <c r="L23" s="46">
        <f t="shared" si="4"/>
        <v>57.142857142857146</v>
      </c>
      <c r="M23" s="45">
        <f>IF(ISNA(VLOOKUP($B23,'Race 5'!$A$5:$I$30,8,FALSE)),"DNC",VLOOKUP($B23,'Race 5'!$A$5:$I$30,8,FALSE))</f>
        <v>10</v>
      </c>
      <c r="N23" s="46">
        <f t="shared" si="5"/>
        <v>30.76923076923077</v>
      </c>
      <c r="O23" s="47">
        <f t="shared" si="14"/>
        <v>223.62637362637363</v>
      </c>
      <c r="P23" s="48">
        <f t="shared" si="6"/>
        <v>195.05494505494505</v>
      </c>
      <c r="Q23" s="49">
        <f t="shared" si="7"/>
        <v>6</v>
      </c>
      <c r="R23" s="51">
        <f t="shared" ref="R23" si="15">MIN(S23:W23)</f>
        <v>28.571428571428573</v>
      </c>
      <c r="S23" s="51">
        <f t="shared" ref="S23" si="16">+F23</f>
        <v>28.571428571428573</v>
      </c>
      <c r="T23" s="51">
        <f t="shared" ref="T23" si="17">+H23</f>
        <v>50</v>
      </c>
      <c r="U23" s="51">
        <f t="shared" ref="U23" si="18">+J23</f>
        <v>57.142857142857146</v>
      </c>
      <c r="V23" s="51">
        <f t="shared" ref="V23" si="19">+L23</f>
        <v>57.142857142857146</v>
      </c>
      <c r="W23" s="51">
        <f t="shared" ref="W23" si="20">+N23</f>
        <v>30.76923076923077</v>
      </c>
    </row>
    <row r="24" spans="1:23" hidden="1" x14ac:dyDescent="0.2">
      <c r="A24">
        <f t="shared" si="0"/>
        <v>0</v>
      </c>
      <c r="B24" s="43">
        <v>108</v>
      </c>
      <c r="C24" s="44" t="str">
        <f>VLOOKUP($B24,[1]Sheet1!$A$3:$C$89,2)</f>
        <v>Alibi</v>
      </c>
      <c r="D24" s="44" t="str">
        <f>VLOOKUP($B24,[1]Sheet1!$A$3:$C$89,3)</f>
        <v>G Davies</v>
      </c>
      <c r="E24" s="45" t="str">
        <f>IF(ISNA(VLOOKUP($B24,'Race 1'!$A$5:$I$26,8,FALSE)),"DNC",VLOOKUP($B24,'Race 1'!$A$5:$I$26,8,FALSE))</f>
        <v>DNC</v>
      </c>
      <c r="F24" s="46">
        <f t="shared" si="1"/>
        <v>0</v>
      </c>
      <c r="G24" s="45" t="str">
        <f>IF(ISNA(VLOOKUP($B24,'Race 2'!$A$5:$I$28,8,FALSE)),"DNC",VLOOKUP($B24,'Race 2'!$A$5:$I$28,8,FALSE))</f>
        <v>DNC</v>
      </c>
      <c r="H24" s="46">
        <f t="shared" si="2"/>
        <v>0</v>
      </c>
      <c r="I24" s="45" t="str">
        <f>IF(ISNA(VLOOKUP($B24,'Race 3'!$A$5:$I$27,8,FALSE)),"DNC",VLOOKUP($B24,'Race 3'!$A$5:$I$27,8,FALSE))</f>
        <v>DNC</v>
      </c>
      <c r="J24" s="46">
        <f t="shared" si="3"/>
        <v>0</v>
      </c>
      <c r="K24" s="45" t="str">
        <f>IF(ISNA(VLOOKUP($B24,'Race 4'!$A$5:$I$29,8,FALSE)),"DNC",VLOOKUP($B24,'Race 4'!$A$5:$I$29,8,FALSE))</f>
        <v>DNC</v>
      </c>
      <c r="L24" s="46">
        <f t="shared" si="4"/>
        <v>0</v>
      </c>
      <c r="M24" s="45" t="str">
        <f>IF(ISNA(VLOOKUP($B24,'Race 5'!$A$5:$I$30,8,FALSE)),"DNC",VLOOKUP($B24,'Race 5'!$A$5:$I$30,8,FALSE))</f>
        <v>DNC</v>
      </c>
      <c r="N24" s="46">
        <f t="shared" si="5"/>
        <v>0</v>
      </c>
      <c r="O24" s="47">
        <f t="shared" si="14"/>
        <v>0</v>
      </c>
      <c r="P24" s="48">
        <f t="shared" si="6"/>
        <v>0</v>
      </c>
      <c r="Q24" s="49">
        <f t="shared" si="7"/>
        <v>18</v>
      </c>
      <c r="R24" s="51">
        <f t="shared" ref="R24:R66" si="21">MIN(S24:W24)</f>
        <v>0</v>
      </c>
      <c r="S24" s="51">
        <f t="shared" ref="S24:S66" si="22">+F24</f>
        <v>0</v>
      </c>
      <c r="T24" s="51">
        <f t="shared" ref="T24:T66" si="23">+H24</f>
        <v>0</v>
      </c>
      <c r="U24" s="51">
        <f t="shared" ref="U24:U66" si="24">+J24</f>
        <v>0</v>
      </c>
      <c r="V24" s="51">
        <f t="shared" ref="V24:V66" si="25">+L24</f>
        <v>0</v>
      </c>
      <c r="W24" s="51">
        <f t="shared" ref="W24:W66" si="26">+N24</f>
        <v>0</v>
      </c>
    </row>
    <row r="25" spans="1:23" hidden="1" x14ac:dyDescent="0.2">
      <c r="A25">
        <f t="shared" si="0"/>
        <v>0</v>
      </c>
      <c r="B25" s="43">
        <v>114</v>
      </c>
      <c r="C25" s="44" t="str">
        <f>VLOOKUP($B25,[1]Sheet1!$A$3:$C$89,2)</f>
        <v>Zeferio</v>
      </c>
      <c r="D25" s="44" t="str">
        <f>VLOOKUP($B25,[1]Sheet1!$A$3:$C$89,3)</f>
        <v>W Thomas</v>
      </c>
      <c r="E25" s="45" t="str">
        <f>IF(ISNA(VLOOKUP($B25,'Race 1'!$A$5:$I$26,8,FALSE)),"DNC",VLOOKUP($B25,'Race 1'!$A$5:$I$26,8,FALSE))</f>
        <v>DNC</v>
      </c>
      <c r="F25" s="46">
        <f t="shared" si="1"/>
        <v>0</v>
      </c>
      <c r="G25" s="45" t="str">
        <f>IF(ISNA(VLOOKUP($B25,'Race 2'!$A$5:$I$28,8,FALSE)),"DNC",VLOOKUP($B25,'Race 2'!$A$5:$I$28,8,FALSE))</f>
        <v>DNC</v>
      </c>
      <c r="H25" s="46">
        <f t="shared" si="2"/>
        <v>0</v>
      </c>
      <c r="I25" s="45" t="str">
        <f>IF(ISNA(VLOOKUP($B25,'Race 3'!$A$5:$I$27,8,FALSE)),"DNC",VLOOKUP($B25,'Race 3'!$A$5:$I$27,8,FALSE))</f>
        <v>DNC</v>
      </c>
      <c r="J25" s="46">
        <f t="shared" si="3"/>
        <v>0</v>
      </c>
      <c r="K25" s="45" t="str">
        <f>IF(ISNA(VLOOKUP($B25,'Race 4'!$A$5:$I$29,8,FALSE)),"DNC",VLOOKUP($B25,'Race 4'!$A$5:$I$29,8,FALSE))</f>
        <v>DNC</v>
      </c>
      <c r="L25" s="46">
        <f t="shared" si="4"/>
        <v>0</v>
      </c>
      <c r="M25" s="45" t="str">
        <f>IF(ISNA(VLOOKUP($B25,'Race 5'!$A$5:$I$30,8,FALSE)),"DNC",VLOOKUP($B25,'Race 5'!$A$5:$I$30,8,FALSE))</f>
        <v>DNC</v>
      </c>
      <c r="N25" s="46">
        <f t="shared" si="5"/>
        <v>0</v>
      </c>
      <c r="O25" s="47">
        <f t="shared" si="14"/>
        <v>0</v>
      </c>
      <c r="P25" s="48">
        <f t="shared" si="6"/>
        <v>0</v>
      </c>
      <c r="Q25" s="49">
        <f t="shared" si="7"/>
        <v>18</v>
      </c>
      <c r="R25" s="51">
        <f t="shared" si="21"/>
        <v>0</v>
      </c>
      <c r="S25" s="51">
        <f t="shared" si="22"/>
        <v>0</v>
      </c>
      <c r="T25" s="51">
        <f t="shared" si="23"/>
        <v>0</v>
      </c>
      <c r="U25" s="51">
        <f t="shared" si="24"/>
        <v>0</v>
      </c>
      <c r="V25" s="51">
        <f t="shared" si="25"/>
        <v>0</v>
      </c>
      <c r="W25" s="51">
        <f t="shared" si="26"/>
        <v>0</v>
      </c>
    </row>
    <row r="26" spans="1:23" ht="12.75" hidden="1" customHeight="1" x14ac:dyDescent="0.2">
      <c r="A26">
        <f t="shared" si="0"/>
        <v>0</v>
      </c>
      <c r="B26" s="43">
        <v>129</v>
      </c>
      <c r="C26" s="44" t="str">
        <f>VLOOKUP($B26,[1]Sheet1!$A$3:$C$89,2)</f>
        <v>Accolade</v>
      </c>
      <c r="D26" s="44" t="str">
        <f>VLOOKUP($B26,[1]Sheet1!$A$3:$C$89,3)</f>
        <v>G Mantell</v>
      </c>
      <c r="E26" s="45" t="str">
        <f>IF(ISNA(VLOOKUP($B26,'Race 1'!$A$5:$I$26,8,FALSE)),"DNC",VLOOKUP($B26,'Race 1'!$A$5:$I$26,8,FALSE))</f>
        <v>DNC</v>
      </c>
      <c r="F26" s="46">
        <f t="shared" si="1"/>
        <v>0</v>
      </c>
      <c r="G26" s="45" t="str">
        <f>IF(ISNA(VLOOKUP($B26,'Race 2'!$A$5:$I$28,8,FALSE)),"DNC",VLOOKUP($B26,'Race 2'!$A$5:$I$28,8,FALSE))</f>
        <v>DNC</v>
      </c>
      <c r="H26" s="46">
        <f t="shared" si="2"/>
        <v>0</v>
      </c>
      <c r="I26" s="45" t="str">
        <f>IF(ISNA(VLOOKUP($B26,'Race 3'!$A$5:$I$27,8,FALSE)),"DNC",VLOOKUP($B26,'Race 3'!$A$5:$I$27,8,FALSE))</f>
        <v>DNC</v>
      </c>
      <c r="J26" s="46">
        <f t="shared" si="3"/>
        <v>0</v>
      </c>
      <c r="K26" s="45" t="str">
        <f>IF(ISNA(VLOOKUP($B26,'Race 4'!$A$5:$I$29,8,FALSE)),"DNC",VLOOKUP($B26,'Race 4'!$A$5:$I$29,8,FALSE))</f>
        <v>DNC</v>
      </c>
      <c r="L26" s="46">
        <f t="shared" si="4"/>
        <v>0</v>
      </c>
      <c r="M26" s="45" t="str">
        <f>IF(ISNA(VLOOKUP($B26,'Race 5'!$A$5:$I$30,8,FALSE)),"DNC",VLOOKUP($B26,'Race 5'!$A$5:$I$30,8,FALSE))</f>
        <v>DNC</v>
      </c>
      <c r="N26" s="46">
        <f t="shared" si="5"/>
        <v>0</v>
      </c>
      <c r="O26" s="47">
        <f t="shared" si="14"/>
        <v>0</v>
      </c>
      <c r="P26" s="48">
        <f t="shared" si="6"/>
        <v>0</v>
      </c>
      <c r="Q26" s="49">
        <f t="shared" si="7"/>
        <v>18</v>
      </c>
      <c r="R26" s="51">
        <f t="shared" si="21"/>
        <v>0</v>
      </c>
      <c r="S26" s="51">
        <f t="shared" si="22"/>
        <v>0</v>
      </c>
      <c r="T26" s="51">
        <f t="shared" si="23"/>
        <v>0</v>
      </c>
      <c r="U26" s="51">
        <f t="shared" si="24"/>
        <v>0</v>
      </c>
      <c r="V26" s="51">
        <f t="shared" si="25"/>
        <v>0</v>
      </c>
      <c r="W26" s="51">
        <f t="shared" si="26"/>
        <v>0</v>
      </c>
    </row>
    <row r="27" spans="1:23" ht="12.75" customHeight="1" x14ac:dyDescent="0.2">
      <c r="A27">
        <f t="shared" si="0"/>
        <v>1</v>
      </c>
      <c r="B27" s="43">
        <v>141</v>
      </c>
      <c r="C27" s="44" t="str">
        <f>VLOOKUP($B27,[1]Sheet1!$A$3:$C$89,2)</f>
        <v>Ripple</v>
      </c>
      <c r="D27" s="44" t="str">
        <f>VLOOKUP($B27,[1]Sheet1!$A$3:$C$89,3)</f>
        <v>D McKellar</v>
      </c>
      <c r="E27" s="45">
        <f>IF(ISNA(VLOOKUP($B27,'Race 1'!$A$5:$I$26,8,FALSE)),"DNC",VLOOKUP($B27,'Race 1'!$A$5:$I$26,8,FALSE))</f>
        <v>1</v>
      </c>
      <c r="F27" s="46">
        <f t="shared" si="1"/>
        <v>100</v>
      </c>
      <c r="G27" s="45">
        <f>IF(ISNA(VLOOKUP($B27,'Race 2'!$A$5:$I$28,8,FALSE)),"DNC",VLOOKUP($B27,'Race 2'!$A$5:$I$28,8,FALSE))</f>
        <v>2</v>
      </c>
      <c r="H27" s="46">
        <f t="shared" si="2"/>
        <v>80</v>
      </c>
      <c r="I27" s="45">
        <f>IF(ISNA(VLOOKUP($B27,'Race 3'!$A$5:$I$27,8,FALSE)),"DNC",VLOOKUP($B27,'Race 3'!$A$5:$I$27,8,FALSE))</f>
        <v>3</v>
      </c>
      <c r="J27" s="46">
        <f t="shared" si="3"/>
        <v>66.666666666666671</v>
      </c>
      <c r="K27" s="45">
        <f>IF(ISNA(VLOOKUP($B27,'Race 4'!$A$5:$I$29,8,FALSE)),"DNC",VLOOKUP($B27,'Race 4'!$A$5:$I$29,8,FALSE))</f>
        <v>7</v>
      </c>
      <c r="L27" s="46">
        <f t="shared" si="4"/>
        <v>40</v>
      </c>
      <c r="M27" s="45">
        <f>IF(ISNA(VLOOKUP($B27,'Race 5'!$A$5:$I$30,8,FALSE)),"DNC",VLOOKUP($B27,'Race 5'!$A$5:$I$30,8,FALSE))</f>
        <v>1</v>
      </c>
      <c r="N27" s="46">
        <f t="shared" si="5"/>
        <v>100</v>
      </c>
      <c r="O27" s="47">
        <f t="shared" si="14"/>
        <v>386.66666666666669</v>
      </c>
      <c r="P27" s="48">
        <f t="shared" si="6"/>
        <v>346.66666666666669</v>
      </c>
      <c r="Q27" s="49">
        <f t="shared" si="7"/>
        <v>1</v>
      </c>
      <c r="R27" s="51">
        <f t="shared" si="21"/>
        <v>40</v>
      </c>
      <c r="S27" s="51">
        <f t="shared" si="22"/>
        <v>100</v>
      </c>
      <c r="T27" s="51">
        <f t="shared" si="23"/>
        <v>80</v>
      </c>
      <c r="U27" s="51">
        <f t="shared" si="24"/>
        <v>66.666666666666671</v>
      </c>
      <c r="V27" s="51">
        <f t="shared" si="25"/>
        <v>40</v>
      </c>
      <c r="W27" s="51">
        <f t="shared" si="26"/>
        <v>100</v>
      </c>
    </row>
    <row r="28" spans="1:23" ht="12.75" hidden="1" customHeight="1" x14ac:dyDescent="0.2">
      <c r="A28">
        <f t="shared" si="0"/>
        <v>0</v>
      </c>
      <c r="B28" s="43">
        <v>145</v>
      </c>
      <c r="C28" s="44" t="str">
        <f>VLOOKUP($B28,[1]Sheet1!$A$3:$C$89,2)</f>
        <v xml:space="preserve">Zephlin </v>
      </c>
      <c r="D28" s="44" t="str">
        <f>VLOOKUP($B28,[1]Sheet1!$A$3:$C$89,3)</f>
        <v>D Pender</v>
      </c>
      <c r="E28" s="45" t="str">
        <f>IF(ISNA(VLOOKUP($B28,'Race 1'!$A$5:$I$26,8,FALSE)),"DNC",VLOOKUP($B28,'Race 1'!$A$5:$I$26,8,FALSE))</f>
        <v>DNC</v>
      </c>
      <c r="F28" s="46">
        <f t="shared" si="1"/>
        <v>0</v>
      </c>
      <c r="G28" s="45" t="str">
        <f>IF(ISNA(VLOOKUP($B28,'Race 2'!$A$5:$I$28,8,FALSE)),"DNC",VLOOKUP($B28,'Race 2'!$A$5:$I$28,8,FALSE))</f>
        <v>DNC</v>
      </c>
      <c r="H28" s="46">
        <f t="shared" si="2"/>
        <v>0</v>
      </c>
      <c r="I28" s="45" t="str">
        <f>IF(ISNA(VLOOKUP($B28,'Race 3'!$A$5:$I$27,8,FALSE)),"DNC",VLOOKUP($B28,'Race 3'!$A$5:$I$27,8,FALSE))</f>
        <v>DNC</v>
      </c>
      <c r="J28" s="46">
        <f t="shared" si="3"/>
        <v>0</v>
      </c>
      <c r="K28" s="45" t="str">
        <f>IF(ISNA(VLOOKUP($B28,'Race 4'!$A$5:$I$29,8,FALSE)),"DNC",VLOOKUP($B28,'Race 4'!$A$5:$I$29,8,FALSE))</f>
        <v>DNC</v>
      </c>
      <c r="L28" s="46">
        <f t="shared" si="4"/>
        <v>0</v>
      </c>
      <c r="M28" s="45" t="str">
        <f>IF(ISNA(VLOOKUP($B28,'Race 5'!$A$5:$I$30,8,FALSE)),"DNC",VLOOKUP($B28,'Race 5'!$A$5:$I$30,8,FALSE))</f>
        <v>DNC</v>
      </c>
      <c r="N28" s="46">
        <f t="shared" si="5"/>
        <v>0</v>
      </c>
      <c r="O28" s="47">
        <f t="shared" si="14"/>
        <v>0</v>
      </c>
      <c r="P28" s="48">
        <f t="shared" si="6"/>
        <v>0</v>
      </c>
      <c r="Q28" s="49">
        <f t="shared" si="7"/>
        <v>18</v>
      </c>
      <c r="R28" s="51">
        <f t="shared" si="21"/>
        <v>0</v>
      </c>
      <c r="S28" s="51">
        <f t="shared" si="22"/>
        <v>0</v>
      </c>
      <c r="T28" s="51">
        <f t="shared" si="23"/>
        <v>0</v>
      </c>
      <c r="U28" s="51">
        <f t="shared" si="24"/>
        <v>0</v>
      </c>
      <c r="V28" s="51">
        <f t="shared" si="25"/>
        <v>0</v>
      </c>
      <c r="W28" s="51">
        <f t="shared" si="26"/>
        <v>0</v>
      </c>
    </row>
    <row r="29" spans="1:23" ht="12.75" customHeight="1" x14ac:dyDescent="0.2">
      <c r="A29">
        <f t="shared" si="0"/>
        <v>1</v>
      </c>
      <c r="B29" s="43">
        <v>147</v>
      </c>
      <c r="C29" s="44" t="str">
        <f>VLOOKUP($B29,[1]Sheet1!$A$3:$C$89,2)</f>
        <v>Zero</v>
      </c>
      <c r="D29" s="44" t="str">
        <f>VLOOKUP($B29,[1]Sheet1!$A$3:$C$89,3)</f>
        <v>A Aitken</v>
      </c>
      <c r="E29" s="45">
        <f>IF(ISNA(VLOOKUP($B29,'Race 1'!$A$5:$I$26,8,FALSE)),"DNC",VLOOKUP($B29,'Race 1'!$A$5:$I$26,8,FALSE))</f>
        <v>17</v>
      </c>
      <c r="F29" s="46">
        <f t="shared" si="1"/>
        <v>20</v>
      </c>
      <c r="G29" s="45">
        <f>IF(ISNA(VLOOKUP($B29,'Race 2'!$A$5:$I$28,8,FALSE)),"DNC",VLOOKUP($B29,'Race 2'!$A$5:$I$28,8,FALSE))</f>
        <v>16</v>
      </c>
      <c r="H29" s="46">
        <f t="shared" si="2"/>
        <v>21.05263157894737</v>
      </c>
      <c r="I29" s="45">
        <f>IF(ISNA(VLOOKUP($B29,'Race 3'!$A$5:$I$27,8,FALSE)),"DNC",VLOOKUP($B29,'Race 3'!$A$5:$I$27,8,FALSE))</f>
        <v>14</v>
      </c>
      <c r="J29" s="46">
        <f t="shared" si="3"/>
        <v>23.529411764705884</v>
      </c>
      <c r="K29" s="45" t="str">
        <f>IF(ISNA(VLOOKUP($B29,'Race 4'!$A$5:$I$29,8,FALSE)),"DNC",VLOOKUP($B29,'Race 4'!$A$5:$I$29,8,FALSE))</f>
        <v>DNC</v>
      </c>
      <c r="L29" s="46">
        <f t="shared" si="4"/>
        <v>0</v>
      </c>
      <c r="M29" s="45" t="str">
        <f>IF(ISNA(VLOOKUP($B29,'Race 5'!$A$5:$I$30,8,FALSE)),"DNC",VLOOKUP($B29,'Race 5'!$A$5:$I$30,8,FALSE))</f>
        <v>DNC</v>
      </c>
      <c r="N29" s="46">
        <f t="shared" si="5"/>
        <v>0</v>
      </c>
      <c r="O29" s="47">
        <f t="shared" si="14"/>
        <v>64.582043343653254</v>
      </c>
      <c r="P29" s="48">
        <f t="shared" si="6"/>
        <v>64.582043343653254</v>
      </c>
      <c r="Q29" s="49">
        <f t="shared" si="7"/>
        <v>17</v>
      </c>
      <c r="R29" s="51">
        <f t="shared" si="21"/>
        <v>0</v>
      </c>
      <c r="S29" s="51">
        <f t="shared" si="22"/>
        <v>20</v>
      </c>
      <c r="T29" s="51">
        <f t="shared" si="23"/>
        <v>21.05263157894737</v>
      </c>
      <c r="U29" s="51">
        <f t="shared" si="24"/>
        <v>23.529411764705884</v>
      </c>
      <c r="V29" s="51">
        <f t="shared" si="25"/>
        <v>0</v>
      </c>
      <c r="W29" s="51">
        <f t="shared" si="26"/>
        <v>0</v>
      </c>
    </row>
    <row r="30" spans="1:23" ht="12.75" hidden="1" customHeight="1" x14ac:dyDescent="0.2">
      <c r="A30">
        <f t="shared" si="0"/>
        <v>0</v>
      </c>
      <c r="B30" s="43">
        <v>151</v>
      </c>
      <c r="C30" s="44" t="str">
        <f>VLOOKUP($B30,[1]Sheet1!$A$3:$C$89,2)</f>
        <v>Westerly</v>
      </c>
      <c r="D30" s="44" t="str">
        <f>VLOOKUP($B30,[1]Sheet1!$A$3:$C$89,3)</f>
        <v>H Thomas</v>
      </c>
      <c r="E30" s="45" t="str">
        <f>IF(ISNA(VLOOKUP($B30,'Race 1'!$A$5:$I$26,8,FALSE)),"DNC",VLOOKUP($B30,'Race 1'!$A$5:$I$26,8,FALSE))</f>
        <v>DNC</v>
      </c>
      <c r="F30" s="46">
        <f t="shared" si="1"/>
        <v>0</v>
      </c>
      <c r="G30" s="45" t="str">
        <f>IF(ISNA(VLOOKUP($B30,'Race 2'!$A$5:$I$28,8,FALSE)),"DNC",VLOOKUP($B30,'Race 2'!$A$5:$I$28,8,FALSE))</f>
        <v>DNC</v>
      </c>
      <c r="H30" s="46">
        <f t="shared" si="2"/>
        <v>0</v>
      </c>
      <c r="I30" s="45" t="str">
        <f>IF(ISNA(VLOOKUP($B30,'Race 3'!$A$5:$I$27,8,FALSE)),"DNC",VLOOKUP($B30,'Race 3'!$A$5:$I$27,8,FALSE))</f>
        <v>DNC</v>
      </c>
      <c r="J30" s="46">
        <f t="shared" si="3"/>
        <v>0</v>
      </c>
      <c r="K30" s="45" t="str">
        <f>IF(ISNA(VLOOKUP($B30,'Race 4'!$A$5:$I$29,8,FALSE)),"DNC",VLOOKUP($B30,'Race 4'!$A$5:$I$29,8,FALSE))</f>
        <v>DNC</v>
      </c>
      <c r="L30" s="46">
        <f t="shared" si="4"/>
        <v>0</v>
      </c>
      <c r="M30" s="45" t="str">
        <f>IF(ISNA(VLOOKUP($B30,'Race 5'!$A$5:$I$30,8,FALSE)),"DNC",VLOOKUP($B30,'Race 5'!$A$5:$I$30,8,FALSE))</f>
        <v>DNC</v>
      </c>
      <c r="N30" s="46">
        <f t="shared" si="5"/>
        <v>0</v>
      </c>
      <c r="O30" s="47">
        <f t="shared" si="14"/>
        <v>0</v>
      </c>
      <c r="P30" s="48">
        <f t="shared" si="6"/>
        <v>0</v>
      </c>
      <c r="Q30" s="49">
        <f t="shared" si="7"/>
        <v>18</v>
      </c>
      <c r="R30" s="51">
        <f t="shared" si="21"/>
        <v>0</v>
      </c>
      <c r="S30" s="51">
        <f t="shared" si="22"/>
        <v>0</v>
      </c>
      <c r="T30" s="51">
        <f t="shared" si="23"/>
        <v>0</v>
      </c>
      <c r="U30" s="51">
        <f t="shared" si="24"/>
        <v>0</v>
      </c>
      <c r="V30" s="51">
        <f t="shared" si="25"/>
        <v>0</v>
      </c>
      <c r="W30" s="51">
        <f t="shared" si="26"/>
        <v>0</v>
      </c>
    </row>
    <row r="31" spans="1:23" ht="12.75" hidden="1" customHeight="1" x14ac:dyDescent="0.2">
      <c r="A31">
        <f t="shared" si="0"/>
        <v>0</v>
      </c>
      <c r="B31" s="43">
        <v>155</v>
      </c>
      <c r="C31" s="44" t="str">
        <f>VLOOKUP($B31,[1]Sheet1!$A$3:$C$89,2)</f>
        <v>Spooky</v>
      </c>
      <c r="D31" s="44" t="str">
        <f>VLOOKUP($B31,[1]Sheet1!$A$3:$C$89,3)</f>
        <v>P Croft</v>
      </c>
      <c r="E31" s="45" t="str">
        <f>IF(ISNA(VLOOKUP($B31,'Race 1'!$A$5:$I$26,8,FALSE)),"DNC",VLOOKUP($B31,'Race 1'!$A$5:$I$26,8,FALSE))</f>
        <v>DNC</v>
      </c>
      <c r="F31" s="46">
        <f t="shared" si="1"/>
        <v>0</v>
      </c>
      <c r="G31" s="45" t="str">
        <f>IF(ISNA(VLOOKUP($B31,'Race 2'!$A$5:$I$28,8,FALSE)),"DNC",VLOOKUP($B31,'Race 2'!$A$5:$I$28,8,FALSE))</f>
        <v>DNC</v>
      </c>
      <c r="H31" s="46">
        <f t="shared" si="2"/>
        <v>0</v>
      </c>
      <c r="I31" s="45" t="str">
        <f>IF(ISNA(VLOOKUP($B31,'Race 3'!$A$5:$I$27,8,FALSE)),"DNC",VLOOKUP($B31,'Race 3'!$A$5:$I$27,8,FALSE))</f>
        <v>DNC</v>
      </c>
      <c r="J31" s="46">
        <f t="shared" si="3"/>
        <v>0</v>
      </c>
      <c r="K31" s="45" t="str">
        <f>IF(ISNA(VLOOKUP($B31,'Race 4'!$A$5:$I$29,8,FALSE)),"DNC",VLOOKUP($B31,'Race 4'!$A$5:$I$29,8,FALSE))</f>
        <v>DNC</v>
      </c>
      <c r="L31" s="46">
        <f t="shared" si="4"/>
        <v>0</v>
      </c>
      <c r="M31" s="45" t="str">
        <f>IF(ISNA(VLOOKUP($B31,'Race 5'!$A$5:$I$30,8,FALSE)),"DNC",VLOOKUP($B31,'Race 5'!$A$5:$I$30,8,FALSE))</f>
        <v>DNC</v>
      </c>
      <c r="N31" s="46">
        <f t="shared" si="5"/>
        <v>0</v>
      </c>
      <c r="O31" s="47">
        <f t="shared" si="14"/>
        <v>0</v>
      </c>
      <c r="P31" s="48">
        <f t="shared" si="6"/>
        <v>0</v>
      </c>
      <c r="Q31" s="49">
        <f t="shared" si="7"/>
        <v>18</v>
      </c>
      <c r="R31" s="51">
        <f t="shared" si="21"/>
        <v>0</v>
      </c>
      <c r="S31" s="51">
        <f t="shared" si="22"/>
        <v>0</v>
      </c>
      <c r="T31" s="51">
        <f t="shared" si="23"/>
        <v>0</v>
      </c>
      <c r="U31" s="51">
        <f t="shared" si="24"/>
        <v>0</v>
      </c>
      <c r="V31" s="51">
        <f t="shared" si="25"/>
        <v>0</v>
      </c>
      <c r="W31" s="51">
        <f t="shared" si="26"/>
        <v>0</v>
      </c>
    </row>
    <row r="32" spans="1:23" ht="12.75" hidden="1" customHeight="1" x14ac:dyDescent="0.2">
      <c r="A32">
        <f t="shared" si="0"/>
        <v>0</v>
      </c>
      <c r="B32" s="43">
        <v>170</v>
      </c>
      <c r="C32" s="44" t="str">
        <f>VLOOKUP($B32,[1]Sheet1!$A$3:$C$89,2)</f>
        <v>Coriana II</v>
      </c>
      <c r="D32" s="44" t="str">
        <f>VLOOKUP($B32,[1]Sheet1!$A$3:$C$89,3)</f>
        <v>R Proko</v>
      </c>
      <c r="E32" s="45" t="str">
        <f>IF(ISNA(VLOOKUP($B32,'Race 1'!$A$5:$I$26,8,FALSE)),"DNC",VLOOKUP($B32,'Race 1'!$A$5:$I$26,8,FALSE))</f>
        <v>DNC</v>
      </c>
      <c r="F32" s="46">
        <f t="shared" si="1"/>
        <v>0</v>
      </c>
      <c r="G32" s="45" t="str">
        <f>IF(ISNA(VLOOKUP($B32,'Race 2'!$A$5:$I$28,8,FALSE)),"DNC",VLOOKUP($B32,'Race 2'!$A$5:$I$28,8,FALSE))</f>
        <v>DNC</v>
      </c>
      <c r="H32" s="46">
        <f t="shared" si="2"/>
        <v>0</v>
      </c>
      <c r="I32" s="45" t="str">
        <f>IF(ISNA(VLOOKUP($B32,'Race 3'!$A$5:$I$27,8,FALSE)),"DNC",VLOOKUP($B32,'Race 3'!$A$5:$I$27,8,FALSE))</f>
        <v>DNC</v>
      </c>
      <c r="J32" s="46">
        <f t="shared" si="3"/>
        <v>0</v>
      </c>
      <c r="K32" s="45" t="str">
        <f>IF(ISNA(VLOOKUP($B32,'Race 4'!$A$5:$I$29,8,FALSE)),"DNC",VLOOKUP($B32,'Race 4'!$A$5:$I$29,8,FALSE))</f>
        <v>DNC</v>
      </c>
      <c r="L32" s="46">
        <f t="shared" si="4"/>
        <v>0</v>
      </c>
      <c r="M32" s="45" t="str">
        <f>IF(ISNA(VLOOKUP($B32,'Race 5'!$A$5:$I$30,8,FALSE)),"DNC",VLOOKUP($B32,'Race 5'!$A$5:$I$30,8,FALSE))</f>
        <v>DNC</v>
      </c>
      <c r="N32" s="46">
        <f t="shared" si="5"/>
        <v>0</v>
      </c>
      <c r="O32" s="47">
        <f t="shared" si="14"/>
        <v>0</v>
      </c>
      <c r="P32" s="48">
        <f t="shared" si="6"/>
        <v>0</v>
      </c>
      <c r="Q32" s="49">
        <f t="shared" si="7"/>
        <v>18</v>
      </c>
      <c r="R32" s="51">
        <f t="shared" si="21"/>
        <v>0</v>
      </c>
      <c r="S32" s="51">
        <f t="shared" si="22"/>
        <v>0</v>
      </c>
      <c r="T32" s="51">
        <f t="shared" si="23"/>
        <v>0</v>
      </c>
      <c r="U32" s="51">
        <f t="shared" si="24"/>
        <v>0</v>
      </c>
      <c r="V32" s="51">
        <f t="shared" si="25"/>
        <v>0</v>
      </c>
      <c r="W32" s="51">
        <f t="shared" si="26"/>
        <v>0</v>
      </c>
    </row>
    <row r="33" spans="1:23" ht="12.75" hidden="1" customHeight="1" x14ac:dyDescent="0.2">
      <c r="A33">
        <f t="shared" si="0"/>
        <v>0</v>
      </c>
      <c r="B33" s="43">
        <v>177</v>
      </c>
      <c r="C33" s="44" t="str">
        <f>VLOOKUP($B33,[1]Sheet1!$A$3:$C$89,2)</f>
        <v>Mirage</v>
      </c>
      <c r="D33" s="44" t="str">
        <f>VLOOKUP($B33,[1]Sheet1!$A$3:$C$89,3)</f>
        <v>B Jesson</v>
      </c>
      <c r="E33" s="45" t="str">
        <f>IF(ISNA(VLOOKUP($B33,'Race 1'!$A$5:$I$26,8,FALSE)),"DNC",VLOOKUP($B33,'Race 1'!$A$5:$I$26,8,FALSE))</f>
        <v>DNC</v>
      </c>
      <c r="F33" s="46">
        <f t="shared" si="1"/>
        <v>0</v>
      </c>
      <c r="G33" s="45" t="str">
        <f>IF(ISNA(VLOOKUP($B33,'Race 2'!$A$5:$I$28,8,FALSE)),"DNC",VLOOKUP($B33,'Race 2'!$A$5:$I$28,8,FALSE))</f>
        <v>DNC</v>
      </c>
      <c r="H33" s="46">
        <f t="shared" si="2"/>
        <v>0</v>
      </c>
      <c r="I33" s="45" t="str">
        <f>IF(ISNA(VLOOKUP($B33,'Race 3'!$A$5:$I$27,8,FALSE)),"DNC",VLOOKUP($B33,'Race 3'!$A$5:$I$27,8,FALSE))</f>
        <v>DNC</v>
      </c>
      <c r="J33" s="46">
        <f t="shared" si="3"/>
        <v>0</v>
      </c>
      <c r="K33" s="45" t="str">
        <f>IF(ISNA(VLOOKUP($B33,'Race 4'!$A$5:$I$29,8,FALSE)),"DNC",VLOOKUP($B33,'Race 4'!$A$5:$I$29,8,FALSE))</f>
        <v>DNC</v>
      </c>
      <c r="L33" s="46">
        <f t="shared" si="4"/>
        <v>0</v>
      </c>
      <c r="M33" s="45" t="str">
        <f>IF(ISNA(VLOOKUP($B33,'Race 5'!$A$5:$I$30,8,FALSE)),"DNC",VLOOKUP($B33,'Race 5'!$A$5:$I$30,8,FALSE))</f>
        <v>DNC</v>
      </c>
      <c r="N33" s="46">
        <f t="shared" si="5"/>
        <v>0</v>
      </c>
      <c r="O33" s="47">
        <f t="shared" si="14"/>
        <v>0</v>
      </c>
      <c r="P33" s="48">
        <f t="shared" si="6"/>
        <v>0</v>
      </c>
      <c r="Q33" s="49">
        <f t="shared" si="7"/>
        <v>18</v>
      </c>
      <c r="R33" s="51">
        <f t="shared" si="21"/>
        <v>0</v>
      </c>
      <c r="S33" s="51">
        <f t="shared" si="22"/>
        <v>0</v>
      </c>
      <c r="T33" s="51">
        <f t="shared" si="23"/>
        <v>0</v>
      </c>
      <c r="U33" s="51">
        <f t="shared" si="24"/>
        <v>0</v>
      </c>
      <c r="V33" s="51">
        <f t="shared" si="25"/>
        <v>0</v>
      </c>
      <c r="W33" s="51">
        <f t="shared" si="26"/>
        <v>0</v>
      </c>
    </row>
    <row r="34" spans="1:23" ht="12.75" hidden="1" customHeight="1" x14ac:dyDescent="0.2">
      <c r="A34">
        <f t="shared" si="0"/>
        <v>0</v>
      </c>
      <c r="B34" s="43">
        <v>178</v>
      </c>
      <c r="C34" s="44" t="str">
        <f>VLOOKUP($B34,[1]Sheet1!$A$3:$C$89,2)</f>
        <v>Sirocco</v>
      </c>
      <c r="D34" s="44" t="str">
        <f>VLOOKUP($B34,[1]Sheet1!$A$3:$C$89,3)</f>
        <v>B Elliot</v>
      </c>
      <c r="E34" s="45" t="str">
        <f>IF(ISNA(VLOOKUP($B34,'Race 1'!$A$5:$I$26,8,FALSE)),"DNC",VLOOKUP($B34,'Race 1'!$A$5:$I$26,8,FALSE))</f>
        <v>DNC</v>
      </c>
      <c r="F34" s="46">
        <f t="shared" si="1"/>
        <v>0</v>
      </c>
      <c r="G34" s="45" t="str">
        <f>IF(ISNA(VLOOKUP($B34,'Race 2'!$A$5:$I$28,8,FALSE)),"DNC",VLOOKUP($B34,'Race 2'!$A$5:$I$28,8,FALSE))</f>
        <v>DNC</v>
      </c>
      <c r="H34" s="46">
        <f t="shared" si="2"/>
        <v>0</v>
      </c>
      <c r="I34" s="45" t="str">
        <f>IF(ISNA(VLOOKUP($B34,'Race 3'!$A$5:$I$27,8,FALSE)),"DNC",VLOOKUP($B34,'Race 3'!$A$5:$I$27,8,FALSE))</f>
        <v>DNC</v>
      </c>
      <c r="J34" s="46">
        <f t="shared" si="3"/>
        <v>0</v>
      </c>
      <c r="K34" s="45" t="str">
        <f>IF(ISNA(VLOOKUP($B34,'Race 4'!$A$5:$I$29,8,FALSE)),"DNC",VLOOKUP($B34,'Race 4'!$A$5:$I$29,8,FALSE))</f>
        <v>DNC</v>
      </c>
      <c r="L34" s="46">
        <f t="shared" si="4"/>
        <v>0</v>
      </c>
      <c r="M34" s="45" t="str">
        <f>IF(ISNA(VLOOKUP($B34,'Race 5'!$A$5:$I$30,8,FALSE)),"DNC",VLOOKUP($B34,'Race 5'!$A$5:$I$30,8,FALSE))</f>
        <v>DNC</v>
      </c>
      <c r="N34" s="46">
        <f t="shared" si="5"/>
        <v>0</v>
      </c>
      <c r="O34" s="47">
        <f t="shared" si="14"/>
        <v>0</v>
      </c>
      <c r="P34" s="48">
        <f t="shared" si="6"/>
        <v>0</v>
      </c>
      <c r="Q34" s="49">
        <f t="shared" si="7"/>
        <v>18</v>
      </c>
      <c r="R34" s="51">
        <f t="shared" si="21"/>
        <v>0</v>
      </c>
      <c r="S34" s="51">
        <f t="shared" si="22"/>
        <v>0</v>
      </c>
      <c r="T34" s="51">
        <f t="shared" si="23"/>
        <v>0</v>
      </c>
      <c r="U34" s="51">
        <f t="shared" si="24"/>
        <v>0</v>
      </c>
      <c r="V34" s="51">
        <f t="shared" si="25"/>
        <v>0</v>
      </c>
      <c r="W34" s="51">
        <f t="shared" si="26"/>
        <v>0</v>
      </c>
    </row>
    <row r="35" spans="1:23" ht="12.75" hidden="1" customHeight="1" x14ac:dyDescent="0.2">
      <c r="A35">
        <f t="shared" si="0"/>
        <v>0</v>
      </c>
      <c r="B35" s="43">
        <v>179</v>
      </c>
      <c r="C35" s="44" t="str">
        <f>VLOOKUP($B35,[1]Sheet1!$A$3:$C$89,2)</f>
        <v>Geisha</v>
      </c>
      <c r="D35" s="44" t="str">
        <f>VLOOKUP($B35,[1]Sheet1!$A$3:$C$89,3)</f>
        <v>C Sellars</v>
      </c>
      <c r="E35" s="45" t="str">
        <f>IF(ISNA(VLOOKUP($B35,'Race 1'!$A$5:$I$26,8,FALSE)),"DNC",VLOOKUP($B35,'Race 1'!$A$5:$I$26,8,FALSE))</f>
        <v>DNC</v>
      </c>
      <c r="F35" s="46">
        <f t="shared" si="1"/>
        <v>0</v>
      </c>
      <c r="G35" s="45" t="str">
        <f>IF(ISNA(VLOOKUP($B35,'Race 2'!$A$5:$I$28,8,FALSE)),"DNC",VLOOKUP($B35,'Race 2'!$A$5:$I$28,8,FALSE))</f>
        <v>DNC</v>
      </c>
      <c r="H35" s="46">
        <f t="shared" si="2"/>
        <v>0</v>
      </c>
      <c r="I35" s="45" t="str">
        <f>IF(ISNA(VLOOKUP($B35,'Race 3'!$A$5:$I$27,8,FALSE)),"DNC",VLOOKUP($B35,'Race 3'!$A$5:$I$27,8,FALSE))</f>
        <v>DNC</v>
      </c>
      <c r="J35" s="46">
        <f t="shared" si="3"/>
        <v>0</v>
      </c>
      <c r="K35" s="45" t="str">
        <f>IF(ISNA(VLOOKUP($B35,'Race 4'!$A$5:$I$29,8,FALSE)),"DNC",VLOOKUP($B35,'Race 4'!$A$5:$I$29,8,FALSE))</f>
        <v>DNC</v>
      </c>
      <c r="L35" s="46">
        <f t="shared" si="4"/>
        <v>0</v>
      </c>
      <c r="M35" s="45" t="str">
        <f>IF(ISNA(VLOOKUP($B35,'Race 5'!$A$5:$I$30,8,FALSE)),"DNC",VLOOKUP($B35,'Race 5'!$A$5:$I$30,8,FALSE))</f>
        <v>DNC</v>
      </c>
      <c r="N35" s="46">
        <f t="shared" si="5"/>
        <v>0</v>
      </c>
      <c r="O35" s="47">
        <f t="shared" si="14"/>
        <v>0</v>
      </c>
      <c r="P35" s="48">
        <f t="shared" si="6"/>
        <v>0</v>
      </c>
      <c r="Q35" s="49">
        <f t="shared" si="7"/>
        <v>18</v>
      </c>
      <c r="R35" s="51">
        <f t="shared" si="21"/>
        <v>0</v>
      </c>
      <c r="S35" s="51">
        <f t="shared" si="22"/>
        <v>0</v>
      </c>
      <c r="T35" s="51">
        <f t="shared" si="23"/>
        <v>0</v>
      </c>
      <c r="U35" s="51">
        <f t="shared" si="24"/>
        <v>0</v>
      </c>
      <c r="V35" s="51">
        <f t="shared" si="25"/>
        <v>0</v>
      </c>
      <c r="W35" s="51">
        <f t="shared" si="26"/>
        <v>0</v>
      </c>
    </row>
    <row r="36" spans="1:23" ht="12.75" hidden="1" customHeight="1" x14ac:dyDescent="0.2">
      <c r="A36">
        <f t="shared" si="0"/>
        <v>0</v>
      </c>
      <c r="B36" s="43">
        <v>180</v>
      </c>
      <c r="C36" s="44" t="str">
        <f>VLOOKUP($B36,[1]Sheet1!$A$3:$C$89,2)</f>
        <v>Viking</v>
      </c>
      <c r="D36" s="44" t="str">
        <f>VLOOKUP($B36,[1]Sheet1!$A$3:$C$89,3)</f>
        <v>K McDonald</v>
      </c>
      <c r="E36" s="45" t="str">
        <f>IF(ISNA(VLOOKUP($B36,'Race 1'!$A$5:$I$26,8,FALSE)),"DNC",VLOOKUP($B36,'Race 1'!$A$5:$I$26,8,FALSE))</f>
        <v>DNC</v>
      </c>
      <c r="F36" s="46">
        <f t="shared" ref="F36:F67" si="27">IF(AND(E36&lt;50,E36&gt;0),400/(E36+3),IF(E36="DNF",400/(E$68+4),0))</f>
        <v>0</v>
      </c>
      <c r="G36" s="45" t="str">
        <f>IF(ISNA(VLOOKUP($B36,'Race 2'!$A$5:$I$28,8,FALSE)),"DNC",VLOOKUP($B36,'Race 2'!$A$5:$I$28,8,FALSE))</f>
        <v>DNC</v>
      </c>
      <c r="H36" s="46">
        <f t="shared" ref="H36:H67" si="28">IF(AND(G36&lt;50,G36&gt;0),400/(G36+3),IF(G36="DNF",400/(G$68+4),0))</f>
        <v>0</v>
      </c>
      <c r="I36" s="45" t="str">
        <f>IF(ISNA(VLOOKUP($B36,'Race 3'!$A$5:$I$27,8,FALSE)),"DNC",VLOOKUP($B36,'Race 3'!$A$5:$I$27,8,FALSE))</f>
        <v>DNC</v>
      </c>
      <c r="J36" s="46">
        <f t="shared" ref="J36:J67" si="29">IF(AND(I36&lt;50,I36&gt;0),400/(I36+3),IF(I36="DNF",400/(I$68+4),0))</f>
        <v>0</v>
      </c>
      <c r="K36" s="45" t="str">
        <f>IF(ISNA(VLOOKUP($B36,'Race 4'!$A$5:$I$29,8,FALSE)),"DNC",VLOOKUP($B36,'Race 4'!$A$5:$I$29,8,FALSE))</f>
        <v>DNC</v>
      </c>
      <c r="L36" s="46">
        <f t="shared" ref="L36:L67" si="30">IF(AND(K36&lt;50,K36&gt;0),400/(K36+3),IF(K36="DNF",400/(K$68+4),0))</f>
        <v>0</v>
      </c>
      <c r="M36" s="45" t="str">
        <f>IF(ISNA(VLOOKUP($B36,'Race 5'!$A$5:$I$30,8,FALSE)),"DNC",VLOOKUP($B36,'Race 5'!$A$5:$I$30,8,FALSE))</f>
        <v>DNC</v>
      </c>
      <c r="N36" s="46">
        <f t="shared" ref="N36:N67" si="31">IF(AND(M36&lt;50,M36&gt;0),400/(M36+3),IF(M36="DNF",400/(M$68+4),0))</f>
        <v>0</v>
      </c>
      <c r="O36" s="47">
        <f t="shared" si="14"/>
        <v>0</v>
      </c>
      <c r="P36" s="48">
        <f t="shared" ref="P36:P66" si="32">+O36-R36</f>
        <v>0</v>
      </c>
      <c r="Q36" s="49">
        <f t="shared" ref="Q36:Q67" si="33">RANK(P36,$P$4:$P$69,0)</f>
        <v>18</v>
      </c>
      <c r="R36" s="51">
        <f t="shared" si="21"/>
        <v>0</v>
      </c>
      <c r="S36" s="51">
        <f t="shared" si="22"/>
        <v>0</v>
      </c>
      <c r="T36" s="51">
        <f t="shared" si="23"/>
        <v>0</v>
      </c>
      <c r="U36" s="51">
        <f t="shared" si="24"/>
        <v>0</v>
      </c>
      <c r="V36" s="51">
        <f t="shared" si="25"/>
        <v>0</v>
      </c>
      <c r="W36" s="51">
        <f t="shared" si="26"/>
        <v>0</v>
      </c>
    </row>
    <row r="37" spans="1:23" ht="12.75" hidden="1" customHeight="1" x14ac:dyDescent="0.2">
      <c r="A37">
        <f t="shared" si="0"/>
        <v>0</v>
      </c>
      <c r="B37" s="43">
        <v>181</v>
      </c>
      <c r="C37" s="44" t="str">
        <f>VLOOKUP($B37,[1]Sheet1!$A$3:$C$89,2)</f>
        <v>Runaway</v>
      </c>
      <c r="D37" s="44" t="str">
        <f>VLOOKUP($B37,[1]Sheet1!$A$3:$C$89,3)</f>
        <v>S Maynard</v>
      </c>
      <c r="E37" s="45" t="str">
        <f>IF(ISNA(VLOOKUP($B37,'Race 1'!$A$5:$I$26,8,FALSE)),"DNC",VLOOKUP($B37,'Race 1'!$A$5:$I$26,8,FALSE))</f>
        <v>DNC</v>
      </c>
      <c r="F37" s="46">
        <f t="shared" si="27"/>
        <v>0</v>
      </c>
      <c r="G37" s="45" t="str">
        <f>IF(ISNA(VLOOKUP($B37,'Race 2'!$A$5:$I$28,8,FALSE)),"DNC",VLOOKUP($B37,'Race 2'!$A$5:$I$28,8,FALSE))</f>
        <v>DNC</v>
      </c>
      <c r="H37" s="46">
        <f t="shared" si="28"/>
        <v>0</v>
      </c>
      <c r="I37" s="45" t="str">
        <f>IF(ISNA(VLOOKUP($B37,'Race 3'!$A$5:$I$27,8,FALSE)),"DNC",VLOOKUP($B37,'Race 3'!$A$5:$I$27,8,FALSE))</f>
        <v>DNC</v>
      </c>
      <c r="J37" s="46">
        <f t="shared" si="29"/>
        <v>0</v>
      </c>
      <c r="K37" s="45" t="str">
        <f>IF(ISNA(VLOOKUP($B37,'Race 4'!$A$5:$I$29,8,FALSE)),"DNC",VLOOKUP($B37,'Race 4'!$A$5:$I$29,8,FALSE))</f>
        <v>DNC</v>
      </c>
      <c r="L37" s="46">
        <f t="shared" si="30"/>
        <v>0</v>
      </c>
      <c r="M37" s="45" t="str">
        <f>IF(ISNA(VLOOKUP($B37,'Race 5'!$A$5:$I$30,8,FALSE)),"DNC",VLOOKUP($B37,'Race 5'!$A$5:$I$30,8,FALSE))</f>
        <v>DNC</v>
      </c>
      <c r="N37" s="46">
        <f t="shared" si="31"/>
        <v>0</v>
      </c>
      <c r="O37" s="47">
        <f t="shared" si="14"/>
        <v>0</v>
      </c>
      <c r="P37" s="48">
        <f t="shared" si="32"/>
        <v>0</v>
      </c>
      <c r="Q37" s="49">
        <f t="shared" si="33"/>
        <v>18</v>
      </c>
      <c r="R37" s="51">
        <f t="shared" si="21"/>
        <v>0</v>
      </c>
      <c r="S37" s="51">
        <f t="shared" si="22"/>
        <v>0</v>
      </c>
      <c r="T37" s="51">
        <f t="shared" si="23"/>
        <v>0</v>
      </c>
      <c r="U37" s="51">
        <f t="shared" si="24"/>
        <v>0</v>
      </c>
      <c r="V37" s="51">
        <f t="shared" si="25"/>
        <v>0</v>
      </c>
      <c r="W37" s="51">
        <f t="shared" si="26"/>
        <v>0</v>
      </c>
    </row>
    <row r="38" spans="1:23" ht="12.75" customHeight="1" x14ac:dyDescent="0.2">
      <c r="A38">
        <f t="shared" si="0"/>
        <v>1</v>
      </c>
      <c r="B38" s="43">
        <v>185</v>
      </c>
      <c r="C38" s="44" t="str">
        <f>VLOOKUP($B38,[1]Sheet1!$A$3:$C$89,2)</f>
        <v>Ben</v>
      </c>
      <c r="D38" s="44" t="str">
        <f>VLOOKUP($B38,[1]Sheet1!$A$3:$C$89,3)</f>
        <v>H Hillle</v>
      </c>
      <c r="E38" s="45">
        <f>IF(ISNA(VLOOKUP($B38,'Race 1'!$A$5:$I$26,8,FALSE)),"DNC",VLOOKUP($B38,'Race 1'!$A$5:$I$26,8,FALSE))</f>
        <v>2</v>
      </c>
      <c r="F38" s="46">
        <f t="shared" si="27"/>
        <v>80</v>
      </c>
      <c r="G38" s="45">
        <f>IF(ISNA(VLOOKUP($B38,'Race 2'!$A$5:$I$28,8,FALSE)),"DNC",VLOOKUP($B38,'Race 2'!$A$5:$I$28,8,FALSE))</f>
        <v>3</v>
      </c>
      <c r="H38" s="46">
        <f t="shared" si="28"/>
        <v>66.666666666666671</v>
      </c>
      <c r="I38" s="45">
        <f>IF(ISNA(VLOOKUP($B38,'Race 3'!$A$5:$I$27,8,FALSE)),"DNC",VLOOKUP($B38,'Race 3'!$A$5:$I$27,8,FALSE))</f>
        <v>8</v>
      </c>
      <c r="J38" s="46">
        <f t="shared" si="29"/>
        <v>36.363636363636367</v>
      </c>
      <c r="K38" s="45">
        <f>IF(ISNA(VLOOKUP($B38,'Race 4'!$A$5:$I$29,8,FALSE)),"DNC",VLOOKUP($B38,'Race 4'!$A$5:$I$29,8,FALSE))</f>
        <v>11</v>
      </c>
      <c r="L38" s="46">
        <f t="shared" si="30"/>
        <v>28.571428571428573</v>
      </c>
      <c r="M38" s="45">
        <f>IF(ISNA(VLOOKUP($B38,'Race 5'!$A$5:$I$30,8,FALSE)),"DNC",VLOOKUP($B38,'Race 5'!$A$5:$I$30,8,FALSE))</f>
        <v>4</v>
      </c>
      <c r="N38" s="46">
        <f t="shared" si="31"/>
        <v>57.142857142857146</v>
      </c>
      <c r="O38" s="47">
        <f t="shared" si="14"/>
        <v>268.74458874458878</v>
      </c>
      <c r="P38" s="48">
        <f t="shared" si="32"/>
        <v>240.1731601731602</v>
      </c>
      <c r="Q38" s="49">
        <f t="shared" si="33"/>
        <v>4</v>
      </c>
      <c r="R38" s="51">
        <f t="shared" si="21"/>
        <v>28.571428571428573</v>
      </c>
      <c r="S38" s="51">
        <f t="shared" si="22"/>
        <v>80</v>
      </c>
      <c r="T38" s="51">
        <f t="shared" si="23"/>
        <v>66.666666666666671</v>
      </c>
      <c r="U38" s="51">
        <f t="shared" si="24"/>
        <v>36.363636363636367</v>
      </c>
      <c r="V38" s="51">
        <f t="shared" si="25"/>
        <v>28.571428571428573</v>
      </c>
      <c r="W38" s="51">
        <f t="shared" si="26"/>
        <v>57.142857142857146</v>
      </c>
    </row>
    <row r="39" spans="1:23" hidden="1" x14ac:dyDescent="0.2">
      <c r="A39">
        <f t="shared" si="0"/>
        <v>0</v>
      </c>
      <c r="B39" s="43">
        <v>191</v>
      </c>
      <c r="C39" s="44" t="str">
        <f>VLOOKUP($B39,[1]Sheet1!$A$3:$C$89,2)</f>
        <v>Stoic</v>
      </c>
      <c r="D39" s="44" t="str">
        <f>VLOOKUP($B39,[1]Sheet1!$A$3:$C$89,3)</f>
        <v>A Adams</v>
      </c>
      <c r="E39" s="45" t="str">
        <f>IF(ISNA(VLOOKUP($B39,'Race 1'!$A$5:$I$26,8,FALSE)),"DNC",VLOOKUP($B39,'Race 1'!$A$5:$I$26,8,FALSE))</f>
        <v>DNC</v>
      </c>
      <c r="F39" s="46">
        <f t="shared" si="27"/>
        <v>0</v>
      </c>
      <c r="G39" s="45" t="str">
        <f>IF(ISNA(VLOOKUP($B39,'Race 2'!$A$5:$I$28,8,FALSE)),"DNC",VLOOKUP($B39,'Race 2'!$A$5:$I$28,8,FALSE))</f>
        <v>DNC</v>
      </c>
      <c r="H39" s="46">
        <f t="shared" si="28"/>
        <v>0</v>
      </c>
      <c r="I39" s="45" t="str">
        <f>IF(ISNA(VLOOKUP($B39,'Race 3'!$A$5:$I$27,8,FALSE)),"DNC",VLOOKUP($B39,'Race 3'!$A$5:$I$27,8,FALSE))</f>
        <v>DNC</v>
      </c>
      <c r="J39" s="46">
        <f t="shared" si="29"/>
        <v>0</v>
      </c>
      <c r="K39" s="45" t="str">
        <f>IF(ISNA(VLOOKUP($B39,'Race 4'!$A$5:$I$29,8,FALSE)),"DNC",VLOOKUP($B39,'Race 4'!$A$5:$I$29,8,FALSE))</f>
        <v>DNC</v>
      </c>
      <c r="L39" s="46">
        <f t="shared" si="30"/>
        <v>0</v>
      </c>
      <c r="M39" s="45" t="str">
        <f>IF(ISNA(VLOOKUP($B39,'Race 5'!$A$5:$I$30,8,FALSE)),"DNC",VLOOKUP($B39,'Race 5'!$A$5:$I$30,8,FALSE))</f>
        <v>DNC</v>
      </c>
      <c r="N39" s="46">
        <f t="shared" si="31"/>
        <v>0</v>
      </c>
      <c r="O39" s="47">
        <f t="shared" si="14"/>
        <v>0</v>
      </c>
      <c r="P39" s="48">
        <f t="shared" si="32"/>
        <v>0</v>
      </c>
      <c r="Q39" s="49">
        <f t="shared" si="33"/>
        <v>18</v>
      </c>
      <c r="R39" s="51">
        <f t="shared" si="21"/>
        <v>0</v>
      </c>
      <c r="S39" s="51">
        <f t="shared" si="22"/>
        <v>0</v>
      </c>
      <c r="T39" s="51">
        <f t="shared" si="23"/>
        <v>0</v>
      </c>
      <c r="U39" s="51">
        <f t="shared" si="24"/>
        <v>0</v>
      </c>
      <c r="V39" s="51">
        <f t="shared" si="25"/>
        <v>0</v>
      </c>
      <c r="W39" s="51">
        <f t="shared" si="26"/>
        <v>0</v>
      </c>
    </row>
    <row r="40" spans="1:23" ht="12.75" hidden="1" customHeight="1" x14ac:dyDescent="0.2">
      <c r="A40">
        <f t="shared" si="0"/>
        <v>0</v>
      </c>
      <c r="B40" s="43">
        <v>192</v>
      </c>
      <c r="C40" s="44" t="str">
        <f>VLOOKUP($B40,[1]Sheet1!$A$3:$C$89,2)</f>
        <v>Solo</v>
      </c>
      <c r="D40" s="44" t="str">
        <f>VLOOKUP($B40,[1]Sheet1!$A$3:$C$89,3)</f>
        <v>R Mackey</v>
      </c>
      <c r="E40" s="45" t="str">
        <f>IF(ISNA(VLOOKUP($B40,'Race 1'!$A$5:$I$26,8,FALSE)),"DNC",VLOOKUP($B40,'Race 1'!$A$5:$I$26,8,FALSE))</f>
        <v>DNC</v>
      </c>
      <c r="F40" s="46">
        <f t="shared" si="27"/>
        <v>0</v>
      </c>
      <c r="G40" s="45" t="str">
        <f>IF(ISNA(VLOOKUP($B40,'Race 2'!$A$5:$I$28,8,FALSE)),"DNC",VLOOKUP($B40,'Race 2'!$A$5:$I$28,8,FALSE))</f>
        <v>DNC</v>
      </c>
      <c r="H40" s="46">
        <f t="shared" si="28"/>
        <v>0</v>
      </c>
      <c r="I40" s="45" t="str">
        <f>IF(ISNA(VLOOKUP($B40,'Race 3'!$A$5:$I$27,8,FALSE)),"DNC",VLOOKUP($B40,'Race 3'!$A$5:$I$27,8,FALSE))</f>
        <v>DNC</v>
      </c>
      <c r="J40" s="46">
        <f t="shared" si="29"/>
        <v>0</v>
      </c>
      <c r="K40" s="45" t="str">
        <f>IF(ISNA(VLOOKUP($B40,'Race 4'!$A$5:$I$29,8,FALSE)),"DNC",VLOOKUP($B40,'Race 4'!$A$5:$I$29,8,FALSE))</f>
        <v>DNC</v>
      </c>
      <c r="L40" s="46">
        <f t="shared" si="30"/>
        <v>0</v>
      </c>
      <c r="M40" s="45" t="str">
        <f>IF(ISNA(VLOOKUP($B40,'Race 5'!$A$5:$I$30,8,FALSE)),"DNC",VLOOKUP($B40,'Race 5'!$A$5:$I$30,8,FALSE))</f>
        <v>DNC</v>
      </c>
      <c r="N40" s="46">
        <f t="shared" si="31"/>
        <v>0</v>
      </c>
      <c r="O40" s="47">
        <f t="shared" si="14"/>
        <v>0</v>
      </c>
      <c r="P40" s="48">
        <f t="shared" si="32"/>
        <v>0</v>
      </c>
      <c r="Q40" s="49">
        <f t="shared" si="33"/>
        <v>18</v>
      </c>
      <c r="R40" s="51">
        <f t="shared" si="21"/>
        <v>0</v>
      </c>
      <c r="S40" s="51">
        <f t="shared" si="22"/>
        <v>0</v>
      </c>
      <c r="T40" s="51">
        <f t="shared" si="23"/>
        <v>0</v>
      </c>
      <c r="U40" s="51">
        <f t="shared" si="24"/>
        <v>0</v>
      </c>
      <c r="V40" s="51">
        <f t="shared" si="25"/>
        <v>0</v>
      </c>
      <c r="W40" s="51">
        <f t="shared" si="26"/>
        <v>0</v>
      </c>
    </row>
    <row r="41" spans="1:23" ht="12.75" hidden="1" customHeight="1" x14ac:dyDescent="0.2">
      <c r="A41">
        <f t="shared" si="0"/>
        <v>0</v>
      </c>
      <c r="B41" s="43">
        <v>194</v>
      </c>
      <c r="C41" s="44" t="str">
        <f>VLOOKUP($B41,[1]Sheet1!$A$3:$C$89,2)</f>
        <v>Karyn</v>
      </c>
      <c r="D41" s="44" t="str">
        <f>VLOOKUP($B41,[1]Sheet1!$A$3:$C$89,3)</f>
        <v>Andrew</v>
      </c>
      <c r="E41" s="45" t="str">
        <f>IF(ISNA(VLOOKUP($B41,'Race 1'!$A$5:$I$26,8,FALSE)),"DNC",VLOOKUP($B41,'Race 1'!$A$5:$I$26,8,FALSE))</f>
        <v>DNC</v>
      </c>
      <c r="F41" s="46">
        <f t="shared" si="27"/>
        <v>0</v>
      </c>
      <c r="G41" s="45" t="str">
        <f>IF(ISNA(VLOOKUP($B41,'Race 2'!$A$5:$I$28,8,FALSE)),"DNC",VLOOKUP($B41,'Race 2'!$A$5:$I$28,8,FALSE))</f>
        <v>DNC</v>
      </c>
      <c r="H41" s="46">
        <f t="shared" si="28"/>
        <v>0</v>
      </c>
      <c r="I41" s="45" t="str">
        <f>IF(ISNA(VLOOKUP($B41,'Race 3'!$A$5:$I$27,8,FALSE)),"DNC",VLOOKUP($B41,'Race 3'!$A$5:$I$27,8,FALSE))</f>
        <v>DNC</v>
      </c>
      <c r="J41" s="46">
        <f t="shared" si="29"/>
        <v>0</v>
      </c>
      <c r="K41" s="45" t="str">
        <f>IF(ISNA(VLOOKUP($B41,'Race 4'!$A$5:$I$29,8,FALSE)),"DNC",VLOOKUP($B41,'Race 4'!$A$5:$I$29,8,FALSE))</f>
        <v>DNC</v>
      </c>
      <c r="L41" s="46">
        <f t="shared" si="30"/>
        <v>0</v>
      </c>
      <c r="M41" s="45" t="str">
        <f>IF(ISNA(VLOOKUP($B41,'Race 5'!$A$5:$I$30,8,FALSE)),"DNC",VLOOKUP($B41,'Race 5'!$A$5:$I$30,8,FALSE))</f>
        <v>DNC</v>
      </c>
      <c r="N41" s="46">
        <f t="shared" si="31"/>
        <v>0</v>
      </c>
      <c r="O41" s="47">
        <f t="shared" si="14"/>
        <v>0</v>
      </c>
      <c r="P41" s="48">
        <f t="shared" si="32"/>
        <v>0</v>
      </c>
      <c r="Q41" s="49">
        <f t="shared" si="33"/>
        <v>18</v>
      </c>
      <c r="R41" s="51">
        <f t="shared" si="21"/>
        <v>0</v>
      </c>
      <c r="S41" s="51">
        <f t="shared" si="22"/>
        <v>0</v>
      </c>
      <c r="T41" s="51">
        <f t="shared" si="23"/>
        <v>0</v>
      </c>
      <c r="U41" s="51">
        <f t="shared" si="24"/>
        <v>0</v>
      </c>
      <c r="V41" s="51">
        <f t="shared" si="25"/>
        <v>0</v>
      </c>
      <c r="W41" s="51">
        <f t="shared" si="26"/>
        <v>0</v>
      </c>
    </row>
    <row r="42" spans="1:23" ht="12.75" hidden="1" customHeight="1" x14ac:dyDescent="0.2">
      <c r="A42">
        <f t="shared" si="0"/>
        <v>0</v>
      </c>
      <c r="B42" s="43">
        <v>209</v>
      </c>
      <c r="C42" s="44" t="str">
        <f>VLOOKUP($B42,[1]Sheet1!$A$3:$C$89,2)</f>
        <v>Born Free</v>
      </c>
      <c r="D42" s="44" t="str">
        <f>VLOOKUP($B42,[1]Sheet1!$A$3:$C$89,3)</f>
        <v>J Quealy</v>
      </c>
      <c r="E42" s="45" t="str">
        <f>IF(ISNA(VLOOKUP($B42,'Race 1'!$A$5:$I$26,8,FALSE)),"DNC",VLOOKUP($B42,'Race 1'!$A$5:$I$26,8,FALSE))</f>
        <v>DNC</v>
      </c>
      <c r="F42" s="46">
        <f t="shared" si="27"/>
        <v>0</v>
      </c>
      <c r="G42" s="45" t="str">
        <f>IF(ISNA(VLOOKUP($B42,'Race 2'!$A$5:$I$28,8,FALSE)),"DNC",VLOOKUP($B42,'Race 2'!$A$5:$I$28,8,FALSE))</f>
        <v>DNC</v>
      </c>
      <c r="H42" s="46">
        <f t="shared" si="28"/>
        <v>0</v>
      </c>
      <c r="I42" s="45" t="str">
        <f>IF(ISNA(VLOOKUP($B42,'Race 3'!$A$5:$I$27,8,FALSE)),"DNC",VLOOKUP($B42,'Race 3'!$A$5:$I$27,8,FALSE))</f>
        <v>DNC</v>
      </c>
      <c r="J42" s="46">
        <f t="shared" si="29"/>
        <v>0</v>
      </c>
      <c r="K42" s="45" t="str">
        <f>IF(ISNA(VLOOKUP($B42,'Race 4'!$A$5:$I$29,8,FALSE)),"DNC",VLOOKUP($B42,'Race 4'!$A$5:$I$29,8,FALSE))</f>
        <v>DNC</v>
      </c>
      <c r="L42" s="46">
        <f t="shared" si="30"/>
        <v>0</v>
      </c>
      <c r="M42" s="45" t="str">
        <f>IF(ISNA(VLOOKUP($B42,'Race 5'!$A$5:$I$30,8,FALSE)),"DNC",VLOOKUP($B42,'Race 5'!$A$5:$I$30,8,FALSE))</f>
        <v>DNC</v>
      </c>
      <c r="N42" s="46">
        <f t="shared" si="31"/>
        <v>0</v>
      </c>
      <c r="O42" s="47">
        <f t="shared" si="14"/>
        <v>0</v>
      </c>
      <c r="P42" s="48">
        <f t="shared" si="32"/>
        <v>0</v>
      </c>
      <c r="Q42" s="49">
        <f t="shared" si="33"/>
        <v>18</v>
      </c>
      <c r="R42" s="51">
        <f t="shared" si="21"/>
        <v>0</v>
      </c>
      <c r="S42" s="51">
        <f t="shared" si="22"/>
        <v>0</v>
      </c>
      <c r="T42" s="51">
        <f t="shared" si="23"/>
        <v>0</v>
      </c>
      <c r="U42" s="51">
        <f t="shared" si="24"/>
        <v>0</v>
      </c>
      <c r="V42" s="51">
        <f t="shared" si="25"/>
        <v>0</v>
      </c>
      <c r="W42" s="51">
        <f t="shared" si="26"/>
        <v>0</v>
      </c>
    </row>
    <row r="43" spans="1:23" ht="12.75" hidden="1" customHeight="1" x14ac:dyDescent="0.2">
      <c r="A43">
        <f t="shared" si="0"/>
        <v>0</v>
      </c>
      <c r="B43" s="43">
        <v>216</v>
      </c>
      <c r="C43" s="44" t="str">
        <f>VLOOKUP($B43,[1]Sheet1!$A$3:$C$89,2)</f>
        <v>Phantom</v>
      </c>
      <c r="D43" s="44" t="str">
        <f>VLOOKUP($B43,[1]Sheet1!$A$3:$C$89,3)</f>
        <v>J Doidge</v>
      </c>
      <c r="E43" s="45" t="str">
        <f>IF(ISNA(VLOOKUP($B43,'Race 1'!$A$5:$I$26,8,FALSE)),"DNC",VLOOKUP($B43,'Race 1'!$A$5:$I$26,8,FALSE))</f>
        <v>DNC</v>
      </c>
      <c r="F43" s="46">
        <f t="shared" si="27"/>
        <v>0</v>
      </c>
      <c r="G43" s="45" t="str">
        <f>IF(ISNA(VLOOKUP($B43,'Race 2'!$A$5:$I$28,8,FALSE)),"DNC",VLOOKUP($B43,'Race 2'!$A$5:$I$28,8,FALSE))</f>
        <v>DNC</v>
      </c>
      <c r="H43" s="46">
        <f t="shared" si="28"/>
        <v>0</v>
      </c>
      <c r="I43" s="45" t="str">
        <f>IF(ISNA(VLOOKUP($B43,'Race 3'!$A$5:$I$27,8,FALSE)),"DNC",VLOOKUP($B43,'Race 3'!$A$5:$I$27,8,FALSE))</f>
        <v>DNC</v>
      </c>
      <c r="J43" s="46">
        <f t="shared" si="29"/>
        <v>0</v>
      </c>
      <c r="K43" s="45" t="str">
        <f>IF(ISNA(VLOOKUP($B43,'Race 4'!$A$5:$I$29,8,FALSE)),"DNC",VLOOKUP($B43,'Race 4'!$A$5:$I$29,8,FALSE))</f>
        <v>DNC</v>
      </c>
      <c r="L43" s="46">
        <f t="shared" si="30"/>
        <v>0</v>
      </c>
      <c r="M43" s="45" t="str">
        <f>IF(ISNA(VLOOKUP($B43,'Race 5'!$A$5:$I$30,8,FALSE)),"DNC",VLOOKUP($B43,'Race 5'!$A$5:$I$30,8,FALSE))</f>
        <v>DNC</v>
      </c>
      <c r="N43" s="46">
        <f t="shared" si="31"/>
        <v>0</v>
      </c>
      <c r="O43" s="47">
        <f t="shared" si="14"/>
        <v>0</v>
      </c>
      <c r="P43" s="48">
        <f t="shared" si="32"/>
        <v>0</v>
      </c>
      <c r="Q43" s="49">
        <f t="shared" si="33"/>
        <v>18</v>
      </c>
      <c r="R43" s="51">
        <f t="shared" si="21"/>
        <v>0</v>
      </c>
      <c r="S43" s="51">
        <f t="shared" si="22"/>
        <v>0</v>
      </c>
      <c r="T43" s="51">
        <f t="shared" si="23"/>
        <v>0</v>
      </c>
      <c r="U43" s="51">
        <f t="shared" si="24"/>
        <v>0</v>
      </c>
      <c r="V43" s="51">
        <f t="shared" si="25"/>
        <v>0</v>
      </c>
      <c r="W43" s="51">
        <f t="shared" si="26"/>
        <v>0</v>
      </c>
    </row>
    <row r="44" spans="1:23" ht="12.75" hidden="1" customHeight="1" x14ac:dyDescent="0.2">
      <c r="A44">
        <f t="shared" si="0"/>
        <v>0</v>
      </c>
      <c r="B44" s="43">
        <v>217</v>
      </c>
      <c r="C44" s="44" t="str">
        <f>VLOOKUP($B44,[1]Sheet1!$A$3:$C$89,2)</f>
        <v>Zoom</v>
      </c>
      <c r="D44" s="44">
        <f>VLOOKUP($B44,[1]Sheet1!$A$3:$C$89,3)</f>
        <v>0</v>
      </c>
      <c r="E44" s="45" t="str">
        <f>IF(ISNA(VLOOKUP($B44,'Race 1'!$A$5:$I$26,8,FALSE)),"DNC",VLOOKUP($B44,'Race 1'!$A$5:$I$26,8,FALSE))</f>
        <v>DNC</v>
      </c>
      <c r="F44" s="46">
        <f t="shared" si="27"/>
        <v>0</v>
      </c>
      <c r="G44" s="45" t="str">
        <f>IF(ISNA(VLOOKUP($B44,'Race 2'!$A$5:$I$28,8,FALSE)),"DNC",VLOOKUP($B44,'Race 2'!$A$5:$I$28,8,FALSE))</f>
        <v>DNC</v>
      </c>
      <c r="H44" s="46">
        <f t="shared" si="28"/>
        <v>0</v>
      </c>
      <c r="I44" s="45" t="str">
        <f>IF(ISNA(VLOOKUP($B44,'Race 3'!$A$5:$I$27,8,FALSE)),"DNC",VLOOKUP($B44,'Race 3'!$A$5:$I$27,8,FALSE))</f>
        <v>DNC</v>
      </c>
      <c r="J44" s="46">
        <f t="shared" si="29"/>
        <v>0</v>
      </c>
      <c r="K44" s="45" t="str">
        <f>IF(ISNA(VLOOKUP($B44,'Race 4'!$A$5:$I$29,8,FALSE)),"DNC",VLOOKUP($B44,'Race 4'!$A$5:$I$29,8,FALSE))</f>
        <v>DNC</v>
      </c>
      <c r="L44" s="46">
        <f t="shared" si="30"/>
        <v>0</v>
      </c>
      <c r="M44" s="45" t="str">
        <f>IF(ISNA(VLOOKUP($B44,'Race 5'!$A$5:$I$30,8,FALSE)),"DNC",VLOOKUP($B44,'Race 5'!$A$5:$I$30,8,FALSE))</f>
        <v>DNC</v>
      </c>
      <c r="N44" s="46">
        <f t="shared" si="31"/>
        <v>0</v>
      </c>
      <c r="O44" s="47">
        <f t="shared" si="14"/>
        <v>0</v>
      </c>
      <c r="P44" s="48">
        <f t="shared" si="32"/>
        <v>0</v>
      </c>
      <c r="Q44" s="49">
        <f t="shared" si="33"/>
        <v>18</v>
      </c>
      <c r="R44" s="51">
        <f t="shared" si="21"/>
        <v>0</v>
      </c>
      <c r="S44" s="51">
        <f t="shared" si="22"/>
        <v>0</v>
      </c>
      <c r="T44" s="51">
        <f t="shared" si="23"/>
        <v>0</v>
      </c>
      <c r="U44" s="51">
        <f t="shared" si="24"/>
        <v>0</v>
      </c>
      <c r="V44" s="51">
        <f t="shared" si="25"/>
        <v>0</v>
      </c>
      <c r="W44" s="51">
        <f t="shared" si="26"/>
        <v>0</v>
      </c>
    </row>
    <row r="45" spans="1:23" ht="12.75" hidden="1" customHeight="1" x14ac:dyDescent="0.2">
      <c r="A45">
        <f t="shared" si="0"/>
        <v>0</v>
      </c>
      <c r="B45" s="43">
        <v>238</v>
      </c>
      <c r="C45" s="44" t="str">
        <f>VLOOKUP($B45,[1]Sheet1!$A$3:$C$89,2)</f>
        <v>Pooh Stick</v>
      </c>
      <c r="D45" s="44" t="str">
        <f>VLOOKUP($B45,[1]Sheet1!$A$3:$C$89,3)</f>
        <v>J Park</v>
      </c>
      <c r="E45" s="45" t="str">
        <f>IF(ISNA(VLOOKUP($B45,'Race 1'!$A$5:$I$26,8,FALSE)),"DNC",VLOOKUP($B45,'Race 1'!$A$5:$I$26,8,FALSE))</f>
        <v>DNC</v>
      </c>
      <c r="F45" s="46">
        <f t="shared" si="27"/>
        <v>0</v>
      </c>
      <c r="G45" s="45" t="str">
        <f>IF(ISNA(VLOOKUP($B45,'Race 2'!$A$5:$I$28,8,FALSE)),"DNC",VLOOKUP($B45,'Race 2'!$A$5:$I$28,8,FALSE))</f>
        <v>DNC</v>
      </c>
      <c r="H45" s="46">
        <f t="shared" si="28"/>
        <v>0</v>
      </c>
      <c r="I45" s="45" t="str">
        <f>IF(ISNA(VLOOKUP($B45,'Race 3'!$A$5:$I$27,8,FALSE)),"DNC",VLOOKUP($B45,'Race 3'!$A$5:$I$27,8,FALSE))</f>
        <v>DNC</v>
      </c>
      <c r="J45" s="46">
        <f t="shared" si="29"/>
        <v>0</v>
      </c>
      <c r="K45" s="45" t="str">
        <f>IF(ISNA(VLOOKUP($B45,'Race 4'!$A$5:$I$29,8,FALSE)),"DNC",VLOOKUP($B45,'Race 4'!$A$5:$I$29,8,FALSE))</f>
        <v>DNC</v>
      </c>
      <c r="L45" s="46">
        <f t="shared" si="30"/>
        <v>0</v>
      </c>
      <c r="M45" s="45" t="str">
        <f>IF(ISNA(VLOOKUP($B45,'Race 5'!$A$5:$I$30,8,FALSE)),"DNC",VLOOKUP($B45,'Race 5'!$A$5:$I$30,8,FALSE))</f>
        <v>DNC</v>
      </c>
      <c r="N45" s="46">
        <f t="shared" si="31"/>
        <v>0</v>
      </c>
      <c r="O45" s="47">
        <f t="shared" si="14"/>
        <v>0</v>
      </c>
      <c r="P45" s="48">
        <f t="shared" si="32"/>
        <v>0</v>
      </c>
      <c r="Q45" s="49">
        <f t="shared" si="33"/>
        <v>18</v>
      </c>
      <c r="R45" s="51">
        <f t="shared" si="21"/>
        <v>0</v>
      </c>
      <c r="S45" s="51">
        <f t="shared" si="22"/>
        <v>0</v>
      </c>
      <c r="T45" s="51">
        <f t="shared" si="23"/>
        <v>0</v>
      </c>
      <c r="U45" s="51">
        <f t="shared" si="24"/>
        <v>0</v>
      </c>
      <c r="V45" s="51">
        <f t="shared" si="25"/>
        <v>0</v>
      </c>
      <c r="W45" s="51">
        <f t="shared" si="26"/>
        <v>0</v>
      </c>
    </row>
    <row r="46" spans="1:23" ht="12.75" customHeight="1" x14ac:dyDescent="0.2">
      <c r="A46">
        <f t="shared" si="0"/>
        <v>1</v>
      </c>
      <c r="B46" s="43">
        <v>252</v>
      </c>
      <c r="C46" s="44" t="str">
        <f>VLOOKUP($B46,[1]Sheet1!$A$3:$C$89,2)</f>
        <v>Twilight</v>
      </c>
      <c r="D46" s="44" t="str">
        <f>VLOOKUP($B46,[1]Sheet1!$A$3:$C$89,3)</f>
        <v>T Kite</v>
      </c>
      <c r="E46" s="45">
        <f>IF(ISNA(VLOOKUP($B46,'Race 1'!$A$5:$I$26,8,FALSE)),"DNC",VLOOKUP($B46,'Race 1'!$A$5:$I$26,8,FALSE))</f>
        <v>5</v>
      </c>
      <c r="F46" s="46">
        <f t="shared" si="27"/>
        <v>50</v>
      </c>
      <c r="G46" s="45">
        <f>IF(ISNA(VLOOKUP($B46,'Race 2'!$A$5:$I$28,8,FALSE)),"DNC",VLOOKUP($B46,'Race 2'!$A$5:$I$28,8,FALSE))</f>
        <v>6</v>
      </c>
      <c r="H46" s="46">
        <f t="shared" si="28"/>
        <v>44.444444444444443</v>
      </c>
      <c r="I46" s="45">
        <f>IF(ISNA(VLOOKUP($B46,'Race 3'!$A$5:$I$27,8,FALSE)),"DNC",VLOOKUP($B46,'Race 3'!$A$5:$I$27,8,FALSE))</f>
        <v>5</v>
      </c>
      <c r="J46" s="46">
        <f t="shared" si="29"/>
        <v>50</v>
      </c>
      <c r="K46" s="45">
        <f>IF(ISNA(VLOOKUP($B46,'Race 4'!$A$5:$I$29,8,FALSE)),"DNC",VLOOKUP($B46,'Race 4'!$A$5:$I$29,8,FALSE))</f>
        <v>2</v>
      </c>
      <c r="L46" s="46">
        <f t="shared" si="30"/>
        <v>80</v>
      </c>
      <c r="M46" s="45">
        <f>IF(ISNA(VLOOKUP($B46,'Race 5'!$A$5:$I$30,8,FALSE)),"DNC",VLOOKUP($B46,'Race 5'!$A$5:$I$30,8,FALSE))</f>
        <v>12</v>
      </c>
      <c r="N46" s="46">
        <f t="shared" si="31"/>
        <v>26.666666666666668</v>
      </c>
      <c r="O46" s="47">
        <f t="shared" si="14"/>
        <v>251.11111111111114</v>
      </c>
      <c r="P46" s="48">
        <f t="shared" si="32"/>
        <v>224.44444444444449</v>
      </c>
      <c r="Q46" s="49">
        <f t="shared" si="33"/>
        <v>5</v>
      </c>
      <c r="R46" s="51">
        <f t="shared" si="21"/>
        <v>26.666666666666668</v>
      </c>
      <c r="S46" s="51">
        <f t="shared" si="22"/>
        <v>50</v>
      </c>
      <c r="T46" s="51">
        <f t="shared" si="23"/>
        <v>44.444444444444443</v>
      </c>
      <c r="U46" s="51">
        <f t="shared" si="24"/>
        <v>50</v>
      </c>
      <c r="V46" s="51">
        <f t="shared" si="25"/>
        <v>80</v>
      </c>
      <c r="W46" s="51">
        <f t="shared" si="26"/>
        <v>26.666666666666668</v>
      </c>
    </row>
    <row r="47" spans="1:23" x14ac:dyDescent="0.2">
      <c r="A47">
        <f t="shared" si="0"/>
        <v>1</v>
      </c>
      <c r="B47" s="43">
        <v>254</v>
      </c>
      <c r="C47" s="44" t="str">
        <f>VLOOKUP($B47,[1]Sheet1!$A$3:$C$89,2)</f>
        <v>Wave Dancer</v>
      </c>
      <c r="D47" s="44" t="str">
        <f>VLOOKUP($B47,[1]Sheet1!$A$3:$C$89,3)</f>
        <v>R Ineson</v>
      </c>
      <c r="E47" s="45">
        <f>IF(ISNA(VLOOKUP($B47,'Race 1'!$A$5:$I$26,8,FALSE)),"DNC",VLOOKUP($B47,'Race 1'!$A$5:$I$26,8,FALSE))</f>
        <v>10</v>
      </c>
      <c r="F47" s="46">
        <f t="shared" si="27"/>
        <v>30.76923076923077</v>
      </c>
      <c r="G47" s="45">
        <f>IF(ISNA(VLOOKUP($B47,'Race 2'!$A$5:$I$28,8,FALSE)),"DNC",VLOOKUP($B47,'Race 2'!$A$5:$I$28,8,FALSE))</f>
        <v>15</v>
      </c>
      <c r="H47" s="46">
        <f t="shared" si="28"/>
        <v>22.222222222222221</v>
      </c>
      <c r="I47" s="45">
        <f>IF(ISNA(VLOOKUP($B47,'Race 3'!$A$5:$I$27,8,FALSE)),"DNC",VLOOKUP($B47,'Race 3'!$A$5:$I$27,8,FALSE))</f>
        <v>11</v>
      </c>
      <c r="J47" s="46">
        <f t="shared" si="29"/>
        <v>28.571428571428573</v>
      </c>
      <c r="K47" s="45">
        <f>IF(ISNA(VLOOKUP($B47,'Race 4'!$A$5:$I$29,8,FALSE)),"DNC",VLOOKUP($B47,'Race 4'!$A$5:$I$29,8,FALSE))</f>
        <v>8</v>
      </c>
      <c r="L47" s="46">
        <f t="shared" si="30"/>
        <v>36.363636363636367</v>
      </c>
      <c r="M47" s="45">
        <f>IF(ISNA(VLOOKUP($B47,'Race 5'!$A$5:$I$30,8,FALSE)),"DNC",VLOOKUP($B47,'Race 5'!$A$5:$I$30,8,FALSE))</f>
        <v>13</v>
      </c>
      <c r="N47" s="46">
        <f t="shared" si="31"/>
        <v>25</v>
      </c>
      <c r="O47" s="47">
        <f t="shared" si="14"/>
        <v>142.92651792651793</v>
      </c>
      <c r="P47" s="48">
        <f t="shared" si="32"/>
        <v>120.7042957042957</v>
      </c>
      <c r="Q47" s="49">
        <f t="shared" si="33"/>
        <v>13</v>
      </c>
      <c r="R47" s="51">
        <f t="shared" si="21"/>
        <v>22.222222222222221</v>
      </c>
      <c r="S47" s="51">
        <f t="shared" si="22"/>
        <v>30.76923076923077</v>
      </c>
      <c r="T47" s="51">
        <f t="shared" si="23"/>
        <v>22.222222222222221</v>
      </c>
      <c r="U47" s="51">
        <f t="shared" si="24"/>
        <v>28.571428571428573</v>
      </c>
      <c r="V47" s="51">
        <f t="shared" si="25"/>
        <v>36.363636363636367</v>
      </c>
      <c r="W47" s="51">
        <f t="shared" si="26"/>
        <v>25</v>
      </c>
    </row>
    <row r="48" spans="1:23" ht="12.75" customHeight="1" x14ac:dyDescent="0.2">
      <c r="A48">
        <f t="shared" si="0"/>
        <v>1</v>
      </c>
      <c r="B48" s="43">
        <v>256</v>
      </c>
      <c r="C48" s="44" t="str">
        <f>VLOOKUP($B48,[1]Sheet1!$A$3:$C$89,2)</f>
        <v>Front Runner</v>
      </c>
      <c r="D48" s="44" t="str">
        <f>VLOOKUP($B48,[1]Sheet1!$A$3:$C$89,3)</f>
        <v>D Le Page</v>
      </c>
      <c r="E48" s="45">
        <f>IF(ISNA(VLOOKUP($B48,'Race 1'!$A$5:$I$26,8,FALSE)),"DNC",VLOOKUP($B48,'Race 1'!$A$5:$I$26,8,FALSE))</f>
        <v>15</v>
      </c>
      <c r="F48" s="46">
        <f t="shared" si="27"/>
        <v>22.222222222222221</v>
      </c>
      <c r="G48" s="45">
        <f>IF(ISNA(VLOOKUP($B48,'Race 2'!$A$5:$I$28,8,FALSE)),"DNC",VLOOKUP($B48,'Race 2'!$A$5:$I$28,8,FALSE))</f>
        <v>14</v>
      </c>
      <c r="H48" s="46">
        <f t="shared" si="28"/>
        <v>23.529411764705884</v>
      </c>
      <c r="I48" s="45">
        <f>IF(ISNA(VLOOKUP($B48,'Race 3'!$A$5:$I$27,8,FALSE)),"DNC",VLOOKUP($B48,'Race 3'!$A$5:$I$27,8,FALSE))</f>
        <v>6</v>
      </c>
      <c r="J48" s="46">
        <f t="shared" si="29"/>
        <v>44.444444444444443</v>
      </c>
      <c r="K48" s="45">
        <f>IF(ISNA(VLOOKUP($B48,'Race 4'!$A$5:$I$29,8,FALSE)),"DNC",VLOOKUP($B48,'Race 4'!$A$5:$I$29,8,FALSE))</f>
        <v>10</v>
      </c>
      <c r="L48" s="46">
        <f t="shared" si="30"/>
        <v>30.76923076923077</v>
      </c>
      <c r="M48" s="45">
        <f>IF(ISNA(VLOOKUP($B48,'Race 5'!$A$5:$I$30,8,FALSE)),"DNC",VLOOKUP($B48,'Race 5'!$A$5:$I$30,8,FALSE))</f>
        <v>9</v>
      </c>
      <c r="N48" s="46">
        <f t="shared" si="31"/>
        <v>33.333333333333336</v>
      </c>
      <c r="O48" s="47">
        <f t="shared" si="14"/>
        <v>154.29864253393666</v>
      </c>
      <c r="P48" s="48">
        <f t="shared" si="32"/>
        <v>132.07642031171443</v>
      </c>
      <c r="Q48" s="49">
        <f t="shared" si="33"/>
        <v>12</v>
      </c>
      <c r="R48" s="51">
        <f t="shared" si="21"/>
        <v>22.222222222222221</v>
      </c>
      <c r="S48" s="51">
        <f t="shared" si="22"/>
        <v>22.222222222222221</v>
      </c>
      <c r="T48" s="51">
        <f t="shared" si="23"/>
        <v>23.529411764705884</v>
      </c>
      <c r="U48" s="51">
        <f t="shared" si="24"/>
        <v>44.444444444444443</v>
      </c>
      <c r="V48" s="51">
        <f t="shared" si="25"/>
        <v>30.76923076923077</v>
      </c>
      <c r="W48" s="51">
        <f t="shared" si="26"/>
        <v>33.333333333333336</v>
      </c>
    </row>
    <row r="49" spans="1:23" ht="12.75" hidden="1" customHeight="1" x14ac:dyDescent="0.2">
      <c r="A49">
        <f t="shared" si="0"/>
        <v>0</v>
      </c>
      <c r="B49" s="43">
        <v>260</v>
      </c>
      <c r="C49" s="44" t="str">
        <f>VLOOKUP($B49,[1]Sheet1!$A$3:$C$89,2)</f>
        <v>Mi Mistress</v>
      </c>
      <c r="D49" s="44" t="str">
        <f>VLOOKUP($B49,[1]Sheet1!$A$3:$C$89,3)</f>
        <v>R Ineson</v>
      </c>
      <c r="E49" s="45" t="str">
        <f>IF(ISNA(VLOOKUP($B49,'Race 1'!$A$5:$I$26,8,FALSE)),"DNC",VLOOKUP($B49,'Race 1'!$A$5:$I$26,8,FALSE))</f>
        <v>DNC</v>
      </c>
      <c r="F49" s="46">
        <f t="shared" si="27"/>
        <v>0</v>
      </c>
      <c r="G49" s="45" t="str">
        <f>IF(ISNA(VLOOKUP($B49,'Race 2'!$A$5:$I$28,8,FALSE)),"DNC",VLOOKUP($B49,'Race 2'!$A$5:$I$28,8,FALSE))</f>
        <v>DNC</v>
      </c>
      <c r="H49" s="46">
        <f t="shared" si="28"/>
        <v>0</v>
      </c>
      <c r="I49" s="45" t="str">
        <f>IF(ISNA(VLOOKUP($B49,'Race 3'!$A$5:$I$27,8,FALSE)),"DNC",VLOOKUP($B49,'Race 3'!$A$5:$I$27,8,FALSE))</f>
        <v>DNC</v>
      </c>
      <c r="J49" s="46">
        <f t="shared" si="29"/>
        <v>0</v>
      </c>
      <c r="K49" s="45" t="str">
        <f>IF(ISNA(VLOOKUP($B49,'Race 4'!$A$5:$I$29,8,FALSE)),"DNC",VLOOKUP($B49,'Race 4'!$A$5:$I$29,8,FALSE))</f>
        <v>DNC</v>
      </c>
      <c r="L49" s="46">
        <f t="shared" si="30"/>
        <v>0</v>
      </c>
      <c r="M49" s="45" t="str">
        <f>IF(ISNA(VLOOKUP($B49,'Race 5'!$A$5:$I$30,8,FALSE)),"DNC",VLOOKUP($B49,'Race 5'!$A$5:$I$30,8,FALSE))</f>
        <v>DNC</v>
      </c>
      <c r="N49" s="46">
        <f t="shared" si="31"/>
        <v>0</v>
      </c>
      <c r="O49" s="47">
        <f t="shared" si="14"/>
        <v>0</v>
      </c>
      <c r="P49" s="48">
        <f t="shared" si="32"/>
        <v>0</v>
      </c>
      <c r="Q49" s="49">
        <f t="shared" si="33"/>
        <v>18</v>
      </c>
      <c r="R49" s="51">
        <f t="shared" si="21"/>
        <v>0</v>
      </c>
      <c r="S49" s="51">
        <f t="shared" si="22"/>
        <v>0</v>
      </c>
      <c r="T49" s="51">
        <f t="shared" si="23"/>
        <v>0</v>
      </c>
      <c r="U49" s="51">
        <f t="shared" si="24"/>
        <v>0</v>
      </c>
      <c r="V49" s="51">
        <f t="shared" si="25"/>
        <v>0</v>
      </c>
      <c r="W49" s="51">
        <f t="shared" si="26"/>
        <v>0</v>
      </c>
    </row>
    <row r="50" spans="1:23" ht="12.75" hidden="1" customHeight="1" x14ac:dyDescent="0.2">
      <c r="A50">
        <f t="shared" si="0"/>
        <v>0</v>
      </c>
      <c r="B50" s="43">
        <v>301</v>
      </c>
      <c r="C50" s="44" t="str">
        <f>VLOOKUP($B50,[1]Sheet1!$A$3:$C$89,2)</f>
        <v>Vave</v>
      </c>
      <c r="D50" s="44" t="str">
        <f>VLOOKUP($B50,[1]Sheet1!$A$3:$C$89,3)</f>
        <v>T Riley</v>
      </c>
      <c r="E50" s="45" t="str">
        <f>IF(ISNA(VLOOKUP($B50,'Race 1'!$A$5:$I$26,8,FALSE)),"DNC",VLOOKUP($B50,'Race 1'!$A$5:$I$26,8,FALSE))</f>
        <v>DNC</v>
      </c>
      <c r="F50" s="46">
        <f t="shared" si="27"/>
        <v>0</v>
      </c>
      <c r="G50" s="45" t="str">
        <f>IF(ISNA(VLOOKUP($B50,'Race 2'!$A$5:$I$28,8,FALSE)),"DNC",VLOOKUP($B50,'Race 2'!$A$5:$I$28,8,FALSE))</f>
        <v>DNC</v>
      </c>
      <c r="H50" s="46">
        <f t="shared" si="28"/>
        <v>0</v>
      </c>
      <c r="I50" s="45" t="str">
        <f>IF(ISNA(VLOOKUP($B50,'Race 3'!$A$5:$I$27,8,FALSE)),"DNC",VLOOKUP($B50,'Race 3'!$A$5:$I$27,8,FALSE))</f>
        <v>DNC</v>
      </c>
      <c r="J50" s="46">
        <f t="shared" si="29"/>
        <v>0</v>
      </c>
      <c r="K50" s="45" t="str">
        <f>IF(ISNA(VLOOKUP($B50,'Race 4'!$A$5:$I$29,8,FALSE)),"DNC",VLOOKUP($B50,'Race 4'!$A$5:$I$29,8,FALSE))</f>
        <v>DNC</v>
      </c>
      <c r="L50" s="46">
        <f t="shared" si="30"/>
        <v>0</v>
      </c>
      <c r="M50" s="45" t="str">
        <f>IF(ISNA(VLOOKUP($B50,'Race 5'!$A$5:$I$30,8,FALSE)),"DNC",VLOOKUP($B50,'Race 5'!$A$5:$I$30,8,FALSE))</f>
        <v>DNC</v>
      </c>
      <c r="N50" s="46">
        <f t="shared" si="31"/>
        <v>0</v>
      </c>
      <c r="O50" s="47">
        <f t="shared" si="14"/>
        <v>0</v>
      </c>
      <c r="P50" s="48">
        <f t="shared" si="32"/>
        <v>0</v>
      </c>
      <c r="Q50" s="49">
        <f t="shared" si="33"/>
        <v>18</v>
      </c>
      <c r="R50" s="51">
        <f t="shared" si="21"/>
        <v>0</v>
      </c>
      <c r="S50" s="51">
        <f t="shared" si="22"/>
        <v>0</v>
      </c>
      <c r="T50" s="51">
        <f t="shared" si="23"/>
        <v>0</v>
      </c>
      <c r="U50" s="51">
        <f t="shared" si="24"/>
        <v>0</v>
      </c>
      <c r="V50" s="51">
        <f t="shared" si="25"/>
        <v>0</v>
      </c>
      <c r="W50" s="51">
        <f t="shared" si="26"/>
        <v>0</v>
      </c>
    </row>
    <row r="51" spans="1:23" ht="12.75" customHeight="1" x14ac:dyDescent="0.2">
      <c r="A51">
        <f t="shared" si="0"/>
        <v>1</v>
      </c>
      <c r="B51" s="43">
        <v>307</v>
      </c>
      <c r="C51" s="44" t="str">
        <f>VLOOKUP($B51,[1]Sheet1!$A$3:$C$89,2)</f>
        <v>Zephere</v>
      </c>
      <c r="D51" s="44" t="str">
        <f>VLOOKUP($B51,[1]Sheet1!$A$3:$C$89,3)</f>
        <v>K Bridges</v>
      </c>
      <c r="E51" s="45">
        <f>IF(ISNA(VLOOKUP($B51,'Race 1'!$A$5:$I$26,8,FALSE)),"DNC",VLOOKUP($B51,'Race 1'!$A$5:$I$26,8,FALSE))</f>
        <v>7</v>
      </c>
      <c r="F51" s="46">
        <f t="shared" si="27"/>
        <v>40</v>
      </c>
      <c r="G51" s="45">
        <f>IF(ISNA(VLOOKUP($B51,'Race 2'!$A$5:$I$28,8,FALSE)),"DNC",VLOOKUP($B51,'Race 2'!$A$5:$I$28,8,FALSE))</f>
        <v>13</v>
      </c>
      <c r="H51" s="46">
        <f t="shared" si="28"/>
        <v>25</v>
      </c>
      <c r="I51" s="45">
        <f>IF(ISNA(VLOOKUP($B51,'Race 3'!$A$5:$I$27,8,FALSE)),"DNC",VLOOKUP($B51,'Race 3'!$A$5:$I$27,8,FALSE))</f>
        <v>15</v>
      </c>
      <c r="J51" s="46">
        <f t="shared" si="29"/>
        <v>22.222222222222221</v>
      </c>
      <c r="K51" s="45">
        <f>IF(ISNA(VLOOKUP($B51,'Race 4'!$A$5:$I$29,8,FALSE)),"DNC",VLOOKUP($B51,'Race 4'!$A$5:$I$29,8,FALSE))</f>
        <v>14</v>
      </c>
      <c r="L51" s="46">
        <f t="shared" si="30"/>
        <v>23.529411764705884</v>
      </c>
      <c r="M51" s="45">
        <f>IF(ISNA(VLOOKUP($B51,'Race 5'!$A$5:$I$30,8,FALSE)),"DNC",VLOOKUP($B51,'Race 5'!$A$5:$I$30,8,FALSE))</f>
        <v>3</v>
      </c>
      <c r="N51" s="46">
        <f t="shared" si="31"/>
        <v>66.666666666666671</v>
      </c>
      <c r="O51" s="47">
        <f t="shared" si="14"/>
        <v>177.41830065359477</v>
      </c>
      <c r="P51" s="48">
        <f t="shared" si="32"/>
        <v>155.19607843137254</v>
      </c>
      <c r="Q51" s="49">
        <f t="shared" si="33"/>
        <v>9</v>
      </c>
      <c r="R51" s="51">
        <f t="shared" si="21"/>
        <v>22.222222222222221</v>
      </c>
      <c r="S51" s="51">
        <f t="shared" si="22"/>
        <v>40</v>
      </c>
      <c r="T51" s="51">
        <f t="shared" si="23"/>
        <v>25</v>
      </c>
      <c r="U51" s="51">
        <f t="shared" si="24"/>
        <v>22.222222222222221</v>
      </c>
      <c r="V51" s="51">
        <f t="shared" si="25"/>
        <v>23.529411764705884</v>
      </c>
      <c r="W51" s="51">
        <f t="shared" si="26"/>
        <v>66.666666666666671</v>
      </c>
    </row>
    <row r="52" spans="1:23" ht="12.75" customHeight="1" x14ac:dyDescent="0.2">
      <c r="A52">
        <f t="shared" si="0"/>
        <v>1</v>
      </c>
      <c r="B52" s="43">
        <v>314</v>
      </c>
      <c r="C52" s="44" t="str">
        <f>VLOOKUP($B52,[1]Sheet1!$A$3:$C$89,2)</f>
        <v>Chortle</v>
      </c>
      <c r="D52" s="44" t="str">
        <f>VLOOKUP($B52,[1]Sheet1!$A$3:$C$89,3)</f>
        <v>G McKenzie</v>
      </c>
      <c r="E52" s="45">
        <f>IF(ISNA(VLOOKUP($B52,'Race 1'!$A$5:$I$26,8,FALSE)),"DNC",VLOOKUP($B52,'Race 1'!$A$5:$I$26,8,FALSE))</f>
        <v>8</v>
      </c>
      <c r="F52" s="46">
        <f t="shared" si="27"/>
        <v>36.363636363636367</v>
      </c>
      <c r="G52" s="45">
        <f>IF(ISNA(VLOOKUP($B52,'Race 2'!$A$5:$I$28,8,FALSE)),"DNC",VLOOKUP($B52,'Race 2'!$A$5:$I$28,8,FALSE))</f>
        <v>10</v>
      </c>
      <c r="H52" s="46">
        <f t="shared" si="28"/>
        <v>30.76923076923077</v>
      </c>
      <c r="I52" s="45">
        <f>IF(ISNA(VLOOKUP($B52,'Race 3'!$A$5:$I$27,8,FALSE)),"DNC",VLOOKUP($B52,'Race 3'!$A$5:$I$27,8,FALSE))</f>
        <v>9</v>
      </c>
      <c r="J52" s="46">
        <f t="shared" si="29"/>
        <v>33.333333333333336</v>
      </c>
      <c r="K52" s="45" t="str">
        <f>IF(ISNA(VLOOKUP($B52,'Race 4'!$A$5:$I$29,8,FALSE)),"DNC",VLOOKUP($B52,'Race 4'!$A$5:$I$29,8,FALSE))</f>
        <v>DNC</v>
      </c>
      <c r="L52" s="46">
        <f t="shared" si="30"/>
        <v>0</v>
      </c>
      <c r="M52" s="45" t="str">
        <f>IF(ISNA(VLOOKUP($B52,'Race 5'!$A$5:$I$30,8,FALSE)),"DNC",VLOOKUP($B52,'Race 5'!$A$5:$I$30,8,FALSE))</f>
        <v>DNC</v>
      </c>
      <c r="N52" s="46">
        <f t="shared" si="31"/>
        <v>0</v>
      </c>
      <c r="O52" s="47">
        <f t="shared" si="14"/>
        <v>100.46620046620046</v>
      </c>
      <c r="P52" s="48">
        <f t="shared" si="32"/>
        <v>100.46620046620046</v>
      </c>
      <c r="Q52" s="49">
        <f t="shared" si="33"/>
        <v>15</v>
      </c>
      <c r="R52" s="51">
        <f t="shared" si="21"/>
        <v>0</v>
      </c>
      <c r="S52" s="51">
        <f t="shared" si="22"/>
        <v>36.363636363636367</v>
      </c>
      <c r="T52" s="51">
        <f t="shared" si="23"/>
        <v>30.76923076923077</v>
      </c>
      <c r="U52" s="51">
        <f t="shared" si="24"/>
        <v>33.333333333333336</v>
      </c>
      <c r="V52" s="51">
        <f t="shared" si="25"/>
        <v>0</v>
      </c>
      <c r="W52" s="51">
        <f t="shared" si="26"/>
        <v>0</v>
      </c>
    </row>
    <row r="53" spans="1:23" ht="12.75" hidden="1" customHeight="1" x14ac:dyDescent="0.2">
      <c r="A53">
        <f t="shared" si="0"/>
        <v>0</v>
      </c>
      <c r="B53" s="43">
        <v>316</v>
      </c>
      <c r="C53" s="44" t="str">
        <f>VLOOKUP($B53,[1]Sheet1!$A$3:$C$89,2)</f>
        <v>Red Hot Prawn</v>
      </c>
      <c r="D53" s="44" t="str">
        <f>VLOOKUP($B53,[1]Sheet1!$A$3:$C$89,3)</f>
        <v>T Ornsby</v>
      </c>
      <c r="E53" s="45" t="str">
        <f>IF(ISNA(VLOOKUP($B53,'Race 1'!$A$5:$I$26,8,FALSE)),"DNC",VLOOKUP($B53,'Race 1'!$A$5:$I$26,8,FALSE))</f>
        <v>DNC</v>
      </c>
      <c r="F53" s="46">
        <f t="shared" si="27"/>
        <v>0</v>
      </c>
      <c r="G53" s="45" t="str">
        <f>IF(ISNA(VLOOKUP($B53,'Race 2'!$A$5:$I$28,8,FALSE)),"DNC",VLOOKUP($B53,'Race 2'!$A$5:$I$28,8,FALSE))</f>
        <v>DNC</v>
      </c>
      <c r="H53" s="46">
        <f t="shared" si="28"/>
        <v>0</v>
      </c>
      <c r="I53" s="45" t="str">
        <f>IF(ISNA(VLOOKUP($B53,'Race 3'!$A$5:$I$27,8,FALSE)),"DNC",VLOOKUP($B53,'Race 3'!$A$5:$I$27,8,FALSE))</f>
        <v>DNC</v>
      </c>
      <c r="J53" s="46">
        <f t="shared" si="29"/>
        <v>0</v>
      </c>
      <c r="K53" s="45" t="str">
        <f>IF(ISNA(VLOOKUP($B53,'Race 4'!$A$5:$I$29,8,FALSE)),"DNC",VLOOKUP($B53,'Race 4'!$A$5:$I$29,8,FALSE))</f>
        <v>DNC</v>
      </c>
      <c r="L53" s="46">
        <f t="shared" si="30"/>
        <v>0</v>
      </c>
      <c r="M53" s="45" t="str">
        <f>IF(ISNA(VLOOKUP($B53,'Race 5'!$A$5:$I$30,8,FALSE)),"DNC",VLOOKUP($B53,'Race 5'!$A$5:$I$30,8,FALSE))</f>
        <v>DNC</v>
      </c>
      <c r="N53" s="46">
        <f t="shared" si="31"/>
        <v>0</v>
      </c>
      <c r="O53" s="47">
        <f t="shared" si="14"/>
        <v>0</v>
      </c>
      <c r="P53" s="48">
        <f t="shared" si="32"/>
        <v>0</v>
      </c>
      <c r="Q53" s="49">
        <f t="shared" si="33"/>
        <v>18</v>
      </c>
      <c r="R53" s="51">
        <f t="shared" si="21"/>
        <v>0</v>
      </c>
      <c r="S53" s="51">
        <f t="shared" si="22"/>
        <v>0</v>
      </c>
      <c r="T53" s="51">
        <f t="shared" si="23"/>
        <v>0</v>
      </c>
      <c r="U53" s="51">
        <f t="shared" si="24"/>
        <v>0</v>
      </c>
      <c r="V53" s="51">
        <f t="shared" si="25"/>
        <v>0</v>
      </c>
      <c r="W53" s="51">
        <f t="shared" si="26"/>
        <v>0</v>
      </c>
    </row>
    <row r="54" spans="1:23" x14ac:dyDescent="0.2">
      <c r="A54">
        <f t="shared" si="0"/>
        <v>1</v>
      </c>
      <c r="B54" s="43">
        <v>317</v>
      </c>
      <c r="C54" s="44" t="str">
        <f>VLOOKUP($B54,[1]Sheet1!$A$3:$C$89,2)</f>
        <v>Cairnbrae Flyer</v>
      </c>
      <c r="D54" s="44" t="str">
        <f>VLOOKUP($B54,[1]Sheet1!$A$3:$C$89,3)</f>
        <v>M Hay</v>
      </c>
      <c r="E54" s="45">
        <f>IF(ISNA(VLOOKUP($B54,'Race 1'!$A$5:$I$26,8,FALSE)),"DNC",VLOOKUP($B54,'Race 1'!$A$5:$I$26,8,FALSE))</f>
        <v>4</v>
      </c>
      <c r="F54" s="46">
        <f t="shared" si="27"/>
        <v>57.142857142857146</v>
      </c>
      <c r="G54" s="45">
        <f>IF(ISNA(VLOOKUP($B54,'Race 2'!$A$5:$I$28,8,FALSE)),"DNC",VLOOKUP($B54,'Race 2'!$A$5:$I$28,8,FALSE))</f>
        <v>7</v>
      </c>
      <c r="H54" s="46">
        <f t="shared" si="28"/>
        <v>40</v>
      </c>
      <c r="I54" s="45">
        <f>IF(ISNA(VLOOKUP($B54,'Race 3'!$A$5:$I$27,8,FALSE)),"DNC",VLOOKUP($B54,'Race 3'!$A$5:$I$27,8,FALSE))</f>
        <v>13</v>
      </c>
      <c r="J54" s="46">
        <f t="shared" si="29"/>
        <v>25</v>
      </c>
      <c r="K54" s="45">
        <f>IF(ISNA(VLOOKUP($B54,'Race 4'!$A$5:$I$29,8,FALSE)),"DNC",VLOOKUP($B54,'Race 4'!$A$5:$I$29,8,FALSE))</f>
        <v>6</v>
      </c>
      <c r="L54" s="46">
        <f t="shared" si="30"/>
        <v>44.444444444444443</v>
      </c>
      <c r="M54" s="45">
        <f>IF(ISNA(VLOOKUP($B54,'Race 5'!$A$5:$I$30,8,FALSE)),"DNC",VLOOKUP($B54,'Race 5'!$A$5:$I$30,8,FALSE))</f>
        <v>8</v>
      </c>
      <c r="N54" s="46">
        <f t="shared" si="31"/>
        <v>36.363636363636367</v>
      </c>
      <c r="O54" s="47">
        <f t="shared" si="14"/>
        <v>202.95093795093794</v>
      </c>
      <c r="P54" s="48">
        <f t="shared" si="32"/>
        <v>177.95093795093794</v>
      </c>
      <c r="Q54" s="49">
        <f t="shared" si="33"/>
        <v>7</v>
      </c>
      <c r="R54" s="51">
        <f t="shared" si="21"/>
        <v>25</v>
      </c>
      <c r="S54" s="51">
        <f t="shared" si="22"/>
        <v>57.142857142857146</v>
      </c>
      <c r="T54" s="51">
        <f t="shared" si="23"/>
        <v>40</v>
      </c>
      <c r="U54" s="51">
        <f t="shared" si="24"/>
        <v>25</v>
      </c>
      <c r="V54" s="51">
        <f t="shared" si="25"/>
        <v>44.444444444444443</v>
      </c>
      <c r="W54" s="51">
        <f t="shared" si="26"/>
        <v>36.363636363636367</v>
      </c>
    </row>
    <row r="55" spans="1:23" x14ac:dyDescent="0.2">
      <c r="A55">
        <f t="shared" si="0"/>
        <v>1</v>
      </c>
      <c r="B55" s="43">
        <v>318</v>
      </c>
      <c r="C55" s="44" t="str">
        <f>VLOOKUP($B55,[1]Sheet1!$A$3:$C$89,2)</f>
        <v>Saunter</v>
      </c>
      <c r="D55" s="44" t="str">
        <f>VLOOKUP($B55,[1]Sheet1!$A$3:$C$89,3)</f>
        <v>T Park</v>
      </c>
      <c r="E55" s="45">
        <f>IF(ISNA(VLOOKUP($B55,'Race 1'!$A$5:$I$26,8,FALSE)),"DNC",VLOOKUP($B55,'Race 1'!$A$5:$I$26,8,FALSE))</f>
        <v>16</v>
      </c>
      <c r="F55" s="46">
        <f t="shared" si="27"/>
        <v>21.05263157894737</v>
      </c>
      <c r="G55" s="45">
        <f>IF(ISNA(VLOOKUP($B55,'Race 2'!$A$5:$I$28,8,FALSE)),"DNC",VLOOKUP($B55,'Race 2'!$A$5:$I$28,8,FALSE))</f>
        <v>17</v>
      </c>
      <c r="H55" s="46">
        <f t="shared" si="28"/>
        <v>20</v>
      </c>
      <c r="I55" s="45">
        <f>IF(ISNA(VLOOKUP($B55,'Race 3'!$A$5:$I$27,8,FALSE)),"DNC",VLOOKUP($B55,'Race 3'!$A$5:$I$27,8,FALSE))</f>
        <v>16</v>
      </c>
      <c r="J55" s="46">
        <f t="shared" si="29"/>
        <v>21.05263157894737</v>
      </c>
      <c r="K55" s="45">
        <f>IF(ISNA(VLOOKUP($B55,'Race 4'!$A$5:$I$29,8,FALSE)),"DNC",VLOOKUP($B55,'Race 4'!$A$5:$I$29,8,FALSE))</f>
        <v>12</v>
      </c>
      <c r="L55" s="46">
        <f t="shared" si="30"/>
        <v>26.666666666666668</v>
      </c>
      <c r="M55" s="45">
        <f>IF(ISNA(VLOOKUP($B55,'Race 5'!$A$5:$I$30,8,FALSE)),"DNC",VLOOKUP($B55,'Race 5'!$A$5:$I$30,8,FALSE))</f>
        <v>14</v>
      </c>
      <c r="N55" s="46">
        <f t="shared" si="31"/>
        <v>23.529411764705884</v>
      </c>
      <c r="O55" s="47">
        <f t="shared" si="14"/>
        <v>112.3013415892673</v>
      </c>
      <c r="P55" s="48">
        <f t="shared" si="32"/>
        <v>92.301341589267295</v>
      </c>
      <c r="Q55" s="49">
        <f t="shared" si="33"/>
        <v>16</v>
      </c>
      <c r="R55" s="51">
        <f t="shared" si="21"/>
        <v>20</v>
      </c>
      <c r="S55" s="51">
        <f t="shared" si="22"/>
        <v>21.05263157894737</v>
      </c>
      <c r="T55" s="51">
        <f t="shared" si="23"/>
        <v>20</v>
      </c>
      <c r="U55" s="51">
        <f t="shared" si="24"/>
        <v>21.05263157894737</v>
      </c>
      <c r="V55" s="51">
        <f t="shared" si="25"/>
        <v>26.666666666666668</v>
      </c>
      <c r="W55" s="51">
        <f t="shared" si="26"/>
        <v>23.529411764705884</v>
      </c>
    </row>
    <row r="56" spans="1:23" ht="12.75" hidden="1" customHeight="1" x14ac:dyDescent="0.2">
      <c r="A56">
        <f t="shared" si="0"/>
        <v>0</v>
      </c>
      <c r="B56" s="43">
        <v>319</v>
      </c>
      <c r="C56" s="44" t="str">
        <f>VLOOKUP($B56,[1]Sheet1!$A$3:$C$89,2)</f>
        <v>Shogun</v>
      </c>
      <c r="D56" s="44" t="str">
        <f>VLOOKUP($B56,[1]Sheet1!$A$3:$C$89,3)</f>
        <v>G Hutt</v>
      </c>
      <c r="E56" s="45" t="str">
        <f>IF(ISNA(VLOOKUP($B56,'Race 1'!$A$5:$I$26,8,FALSE)),"DNC",VLOOKUP($B56,'Race 1'!$A$5:$I$26,8,FALSE))</f>
        <v>DNC</v>
      </c>
      <c r="F56" s="46">
        <f t="shared" si="27"/>
        <v>0</v>
      </c>
      <c r="G56" s="45" t="str">
        <f>IF(ISNA(VLOOKUP($B56,'Race 2'!$A$5:$I$28,8,FALSE)),"DNC",VLOOKUP($B56,'Race 2'!$A$5:$I$28,8,FALSE))</f>
        <v>DNC</v>
      </c>
      <c r="H56" s="46">
        <f t="shared" si="28"/>
        <v>0</v>
      </c>
      <c r="I56" s="45" t="str">
        <f>IF(ISNA(VLOOKUP($B56,'Race 3'!$A$5:$I$27,8,FALSE)),"DNC",VLOOKUP($B56,'Race 3'!$A$5:$I$27,8,FALSE))</f>
        <v>DNC</v>
      </c>
      <c r="J56" s="46">
        <f t="shared" si="29"/>
        <v>0</v>
      </c>
      <c r="K56" s="45" t="str">
        <f>IF(ISNA(VLOOKUP($B56,'Race 4'!$A$5:$I$29,8,FALSE)),"DNC",VLOOKUP($B56,'Race 4'!$A$5:$I$29,8,FALSE))</f>
        <v>DNC</v>
      </c>
      <c r="L56" s="46">
        <f t="shared" si="30"/>
        <v>0</v>
      </c>
      <c r="M56" s="45" t="str">
        <f>IF(ISNA(VLOOKUP($B56,'Race 5'!$A$5:$I$30,8,FALSE)),"DNC",VLOOKUP($B56,'Race 5'!$A$5:$I$30,8,FALSE))</f>
        <v>DNC</v>
      </c>
      <c r="N56" s="46">
        <f t="shared" si="31"/>
        <v>0</v>
      </c>
      <c r="O56" s="47">
        <f t="shared" si="14"/>
        <v>0</v>
      </c>
      <c r="P56" s="48">
        <f t="shared" si="32"/>
        <v>0</v>
      </c>
      <c r="Q56" s="49">
        <f t="shared" si="33"/>
        <v>18</v>
      </c>
      <c r="R56" s="51">
        <f t="shared" si="21"/>
        <v>0</v>
      </c>
      <c r="S56" s="51">
        <f t="shared" si="22"/>
        <v>0</v>
      </c>
      <c r="T56" s="51">
        <f t="shared" si="23"/>
        <v>0</v>
      </c>
      <c r="U56" s="51">
        <f t="shared" si="24"/>
        <v>0</v>
      </c>
      <c r="V56" s="51">
        <f t="shared" si="25"/>
        <v>0</v>
      </c>
      <c r="W56" s="51">
        <f t="shared" si="26"/>
        <v>0</v>
      </c>
    </row>
    <row r="57" spans="1:23" ht="12.75" hidden="1" customHeight="1" x14ac:dyDescent="0.2">
      <c r="A57">
        <f t="shared" si="0"/>
        <v>0</v>
      </c>
      <c r="B57" s="43">
        <v>320</v>
      </c>
      <c r="C57" s="44" t="str">
        <f>VLOOKUP($B57,[1]Sheet1!$A$3:$C$89,2)</f>
        <v>William Tell</v>
      </c>
      <c r="D57" s="44" t="str">
        <f>VLOOKUP($B57,[1]Sheet1!$A$3:$C$89,3)</f>
        <v>K Dawson</v>
      </c>
      <c r="E57" s="45" t="str">
        <f>IF(ISNA(VLOOKUP($B57,'Race 1'!$A$5:$I$26,8,FALSE)),"DNC",VLOOKUP($B57,'Race 1'!$A$5:$I$26,8,FALSE))</f>
        <v>DNC</v>
      </c>
      <c r="F57" s="46">
        <f t="shared" si="27"/>
        <v>0</v>
      </c>
      <c r="G57" s="45" t="str">
        <f>IF(ISNA(VLOOKUP($B57,'Race 2'!$A$5:$I$28,8,FALSE)),"DNC",VLOOKUP($B57,'Race 2'!$A$5:$I$28,8,FALSE))</f>
        <v>DNC</v>
      </c>
      <c r="H57" s="46">
        <f t="shared" si="28"/>
        <v>0</v>
      </c>
      <c r="I57" s="45" t="str">
        <f>IF(ISNA(VLOOKUP($B57,'Race 3'!$A$5:$I$27,8,FALSE)),"DNC",VLOOKUP($B57,'Race 3'!$A$5:$I$27,8,FALSE))</f>
        <v>DNC</v>
      </c>
      <c r="J57" s="46">
        <f t="shared" si="29"/>
        <v>0</v>
      </c>
      <c r="K57" s="45" t="str">
        <f>IF(ISNA(VLOOKUP($B57,'Race 4'!$A$5:$I$29,8,FALSE)),"DNC",VLOOKUP($B57,'Race 4'!$A$5:$I$29,8,FALSE))</f>
        <v>DNC</v>
      </c>
      <c r="L57" s="46">
        <f t="shared" si="30"/>
        <v>0</v>
      </c>
      <c r="M57" s="45" t="str">
        <f>IF(ISNA(VLOOKUP($B57,'Race 5'!$A$5:$I$30,8,FALSE)),"DNC",VLOOKUP($B57,'Race 5'!$A$5:$I$30,8,FALSE))</f>
        <v>DNC</v>
      </c>
      <c r="N57" s="46">
        <f t="shared" si="31"/>
        <v>0</v>
      </c>
      <c r="O57" s="47">
        <f t="shared" si="14"/>
        <v>0</v>
      </c>
      <c r="P57" s="48">
        <f t="shared" si="32"/>
        <v>0</v>
      </c>
      <c r="Q57" s="49">
        <f t="shared" si="33"/>
        <v>18</v>
      </c>
      <c r="R57" s="51">
        <f t="shared" si="21"/>
        <v>0</v>
      </c>
      <c r="S57" s="51">
        <f t="shared" si="22"/>
        <v>0</v>
      </c>
      <c r="T57" s="51">
        <f t="shared" si="23"/>
        <v>0</v>
      </c>
      <c r="U57" s="51">
        <f t="shared" si="24"/>
        <v>0</v>
      </c>
      <c r="V57" s="51">
        <f t="shared" si="25"/>
        <v>0</v>
      </c>
      <c r="W57" s="51">
        <f t="shared" si="26"/>
        <v>0</v>
      </c>
    </row>
    <row r="58" spans="1:23" hidden="1" x14ac:dyDescent="0.2">
      <c r="A58">
        <f t="shared" si="0"/>
        <v>0</v>
      </c>
      <c r="B58" s="43">
        <v>321</v>
      </c>
      <c r="C58" s="44" t="str">
        <f>VLOOKUP($B58,[1]Sheet1!$A$3:$C$89,2)</f>
        <v>Alcyone</v>
      </c>
      <c r="D58" s="44" t="str">
        <f>VLOOKUP($B58,[1]Sheet1!$A$3:$C$89,3)</f>
        <v>P Drummond</v>
      </c>
      <c r="E58" s="45" t="str">
        <f>IF(ISNA(VLOOKUP($B58,'Race 1'!$A$5:$I$26,8,FALSE)),"DNC",VLOOKUP($B58,'Race 1'!$A$5:$I$26,8,FALSE))</f>
        <v>DNC</v>
      </c>
      <c r="F58" s="46">
        <f t="shared" si="27"/>
        <v>0</v>
      </c>
      <c r="G58" s="45" t="str">
        <f>IF(ISNA(VLOOKUP($B58,'Race 2'!$A$5:$I$28,8,FALSE)),"DNC",VLOOKUP($B58,'Race 2'!$A$5:$I$28,8,FALSE))</f>
        <v>DNC</v>
      </c>
      <c r="H58" s="46">
        <f t="shared" si="28"/>
        <v>0</v>
      </c>
      <c r="I58" s="45" t="str">
        <f>IF(ISNA(VLOOKUP($B58,'Race 3'!$A$5:$I$27,8,FALSE)),"DNC",VLOOKUP($B58,'Race 3'!$A$5:$I$27,8,FALSE))</f>
        <v>DNC</v>
      </c>
      <c r="J58" s="46">
        <f t="shared" si="29"/>
        <v>0</v>
      </c>
      <c r="K58" s="45" t="str">
        <f>IF(ISNA(VLOOKUP($B58,'Race 4'!$A$5:$I$29,8,FALSE)),"DNC",VLOOKUP($B58,'Race 4'!$A$5:$I$29,8,FALSE))</f>
        <v>DNC</v>
      </c>
      <c r="L58" s="46">
        <f t="shared" si="30"/>
        <v>0</v>
      </c>
      <c r="M58" s="45" t="str">
        <f>IF(ISNA(VLOOKUP($B58,'Race 5'!$A$5:$I$30,8,FALSE)),"DNC",VLOOKUP($B58,'Race 5'!$A$5:$I$30,8,FALSE))</f>
        <v>DNC</v>
      </c>
      <c r="N58" s="46">
        <f t="shared" si="31"/>
        <v>0</v>
      </c>
      <c r="O58" s="47">
        <f t="shared" si="14"/>
        <v>0</v>
      </c>
      <c r="P58" s="48">
        <f t="shared" si="32"/>
        <v>0</v>
      </c>
      <c r="Q58" s="49">
        <f t="shared" si="33"/>
        <v>18</v>
      </c>
      <c r="R58" s="51">
        <f t="shared" si="21"/>
        <v>0</v>
      </c>
      <c r="S58" s="51">
        <f t="shared" si="22"/>
        <v>0</v>
      </c>
      <c r="T58" s="51">
        <f t="shared" si="23"/>
        <v>0</v>
      </c>
      <c r="U58" s="51">
        <f t="shared" si="24"/>
        <v>0</v>
      </c>
      <c r="V58" s="51">
        <f t="shared" si="25"/>
        <v>0</v>
      </c>
      <c r="W58" s="51">
        <f t="shared" si="26"/>
        <v>0</v>
      </c>
    </row>
    <row r="59" spans="1:23" ht="12.75" customHeight="1" x14ac:dyDescent="0.2">
      <c r="A59">
        <f t="shared" si="0"/>
        <v>1</v>
      </c>
      <c r="B59" s="43">
        <v>322</v>
      </c>
      <c r="C59" s="44" t="str">
        <f>VLOOKUP($B59,[1]Sheet1!$A$3:$C$89,2)</f>
        <v>Victoria</v>
      </c>
      <c r="D59" s="44" t="str">
        <f>VLOOKUP($B59,[1]Sheet1!$A$3:$C$89,3)</f>
        <v>P Stokell</v>
      </c>
      <c r="E59" s="45">
        <f>IF(ISNA(VLOOKUP($B59,'Race 1'!$A$5:$I$26,8,FALSE)),"DNC",VLOOKUP($B59,'Race 1'!$A$5:$I$26,8,FALSE))</f>
        <v>3</v>
      </c>
      <c r="F59" s="46">
        <f t="shared" si="27"/>
        <v>66.666666666666671</v>
      </c>
      <c r="G59" s="45">
        <f>IF(ISNA(VLOOKUP($B59,'Race 2'!$A$5:$I$28,8,FALSE)),"DNC",VLOOKUP($B59,'Race 2'!$A$5:$I$28,8,FALSE))</f>
        <v>1</v>
      </c>
      <c r="H59" s="46">
        <f t="shared" si="28"/>
        <v>100</v>
      </c>
      <c r="I59" s="45">
        <f>IF(ISNA(VLOOKUP($B59,'Race 3'!$A$5:$I$27,8,FALSE)),"DNC",VLOOKUP($B59,'Race 3'!$A$5:$I$27,8,FALSE))</f>
        <v>2</v>
      </c>
      <c r="J59" s="46">
        <f t="shared" si="29"/>
        <v>80</v>
      </c>
      <c r="K59" s="45">
        <f>IF(ISNA(VLOOKUP($B59,'Race 4'!$A$5:$I$29,8,FALSE)),"DNC",VLOOKUP($B59,'Race 4'!$A$5:$I$29,8,FALSE))</f>
        <v>3</v>
      </c>
      <c r="L59" s="46">
        <f t="shared" si="30"/>
        <v>66.666666666666671</v>
      </c>
      <c r="M59" s="45" t="str">
        <f>IF(ISNA(VLOOKUP($B59,'Race 5'!$A$5:$I$30,8,FALSE)),"DNC",VLOOKUP($B59,'Race 5'!$A$5:$I$30,8,FALSE))</f>
        <v>DNC</v>
      </c>
      <c r="N59" s="46">
        <f t="shared" si="31"/>
        <v>0</v>
      </c>
      <c r="O59" s="47">
        <f t="shared" si="14"/>
        <v>313.33333333333337</v>
      </c>
      <c r="P59" s="48">
        <f t="shared" si="32"/>
        <v>313.33333333333337</v>
      </c>
      <c r="Q59" s="49">
        <f t="shared" si="33"/>
        <v>3</v>
      </c>
      <c r="R59" s="51">
        <f t="shared" si="21"/>
        <v>0</v>
      </c>
      <c r="S59" s="51">
        <f t="shared" si="22"/>
        <v>66.666666666666671</v>
      </c>
      <c r="T59" s="51">
        <f t="shared" si="23"/>
        <v>100</v>
      </c>
      <c r="U59" s="51">
        <f t="shared" si="24"/>
        <v>80</v>
      </c>
      <c r="V59" s="51">
        <f t="shared" si="25"/>
        <v>66.666666666666671</v>
      </c>
      <c r="W59" s="51">
        <f t="shared" si="26"/>
        <v>0</v>
      </c>
    </row>
    <row r="60" spans="1:23" hidden="1" x14ac:dyDescent="0.2">
      <c r="A60">
        <f t="shared" si="0"/>
        <v>0</v>
      </c>
      <c r="B60" s="43">
        <v>323</v>
      </c>
      <c r="C60" s="44" t="str">
        <f>VLOOKUP($B60,[1]Sheet1!$A$3:$C$89,2)</f>
        <v>Exception</v>
      </c>
      <c r="D60" s="44" t="str">
        <f>VLOOKUP($B60,[1]Sheet1!$A$3:$C$89,3)</f>
        <v>R Wenham</v>
      </c>
      <c r="E60" s="45" t="str">
        <f>IF(ISNA(VLOOKUP($B60,'Race 1'!$A$5:$I$26,8,FALSE)),"DNC",VLOOKUP($B60,'Race 1'!$A$5:$I$26,8,FALSE))</f>
        <v>DNC</v>
      </c>
      <c r="F60" s="46">
        <f t="shared" si="27"/>
        <v>0</v>
      </c>
      <c r="G60" s="45" t="str">
        <f>IF(ISNA(VLOOKUP($B60,'Race 2'!$A$5:$I$28,8,FALSE)),"DNC",VLOOKUP($B60,'Race 2'!$A$5:$I$28,8,FALSE))</f>
        <v>DNC</v>
      </c>
      <c r="H60" s="46">
        <f t="shared" si="28"/>
        <v>0</v>
      </c>
      <c r="I60" s="45" t="str">
        <f>IF(ISNA(VLOOKUP($B60,'Race 3'!$A$5:$I$27,8,FALSE)),"DNC",VLOOKUP($B60,'Race 3'!$A$5:$I$27,8,FALSE))</f>
        <v>DNC</v>
      </c>
      <c r="J60" s="46">
        <f t="shared" si="29"/>
        <v>0</v>
      </c>
      <c r="K60" s="45" t="str">
        <f>IF(ISNA(VLOOKUP($B60,'Race 4'!$A$5:$I$29,8,FALSE)),"DNC",VLOOKUP($B60,'Race 4'!$A$5:$I$29,8,FALSE))</f>
        <v>DNC</v>
      </c>
      <c r="L60" s="46">
        <f t="shared" si="30"/>
        <v>0</v>
      </c>
      <c r="M60" s="45" t="str">
        <f>IF(ISNA(VLOOKUP($B60,'Race 5'!$A$5:$I$30,8,FALSE)),"DNC",VLOOKUP($B60,'Race 5'!$A$5:$I$30,8,FALSE))</f>
        <v>DNC</v>
      </c>
      <c r="N60" s="46">
        <f t="shared" si="31"/>
        <v>0</v>
      </c>
      <c r="O60" s="47">
        <f t="shared" si="14"/>
        <v>0</v>
      </c>
      <c r="P60" s="48">
        <f t="shared" si="32"/>
        <v>0</v>
      </c>
      <c r="Q60" s="49">
        <f t="shared" si="33"/>
        <v>18</v>
      </c>
      <c r="R60" s="51">
        <f t="shared" si="21"/>
        <v>0</v>
      </c>
      <c r="S60" s="51">
        <f t="shared" si="22"/>
        <v>0</v>
      </c>
      <c r="T60" s="51">
        <f t="shared" si="23"/>
        <v>0</v>
      </c>
      <c r="U60" s="51">
        <f t="shared" si="24"/>
        <v>0</v>
      </c>
      <c r="V60" s="51">
        <f t="shared" si="25"/>
        <v>0</v>
      </c>
      <c r="W60" s="51">
        <f t="shared" si="26"/>
        <v>0</v>
      </c>
    </row>
    <row r="61" spans="1:23" ht="12.75" hidden="1" customHeight="1" x14ac:dyDescent="0.2">
      <c r="A61">
        <f t="shared" si="0"/>
        <v>0</v>
      </c>
      <c r="B61" s="43">
        <v>324</v>
      </c>
      <c r="C61" s="44" t="str">
        <f>VLOOKUP($B61,[1]Sheet1!$A$3:$C$89,2)</f>
        <v>Bonnie</v>
      </c>
      <c r="D61" s="44" t="str">
        <f>VLOOKUP($B61,[1]Sheet1!$A$3:$C$89,3)</f>
        <v>G Hore</v>
      </c>
      <c r="E61" s="45" t="str">
        <f>IF(ISNA(VLOOKUP($B61,'Race 1'!$A$5:$I$26,8,FALSE)),"DNC",VLOOKUP($B61,'Race 1'!$A$5:$I$26,8,FALSE))</f>
        <v>DNC</v>
      </c>
      <c r="F61" s="46">
        <f t="shared" si="27"/>
        <v>0</v>
      </c>
      <c r="G61" s="45" t="str">
        <f>IF(ISNA(VLOOKUP($B61,'Race 2'!$A$5:$I$28,8,FALSE)),"DNC",VLOOKUP($B61,'Race 2'!$A$5:$I$28,8,FALSE))</f>
        <v>DNC</v>
      </c>
      <c r="H61" s="46">
        <f t="shared" si="28"/>
        <v>0</v>
      </c>
      <c r="I61" s="45" t="str">
        <f>IF(ISNA(VLOOKUP($B61,'Race 3'!$A$5:$I$27,8,FALSE)),"DNC",VLOOKUP($B61,'Race 3'!$A$5:$I$27,8,FALSE))</f>
        <v>DNC</v>
      </c>
      <c r="J61" s="46">
        <f t="shared" si="29"/>
        <v>0</v>
      </c>
      <c r="K61" s="45" t="str">
        <f>IF(ISNA(VLOOKUP($B61,'Race 4'!$A$5:$I$29,8,FALSE)),"DNC",VLOOKUP($B61,'Race 4'!$A$5:$I$29,8,FALSE))</f>
        <v>DNC</v>
      </c>
      <c r="L61" s="46">
        <f t="shared" si="30"/>
        <v>0</v>
      </c>
      <c r="M61" s="45" t="str">
        <f>IF(ISNA(VLOOKUP($B61,'Race 5'!$A$5:$I$30,8,FALSE)),"DNC",VLOOKUP($B61,'Race 5'!$A$5:$I$30,8,FALSE))</f>
        <v>DNC</v>
      </c>
      <c r="N61" s="46">
        <f t="shared" si="31"/>
        <v>0</v>
      </c>
      <c r="O61" s="47">
        <f t="shared" si="14"/>
        <v>0</v>
      </c>
      <c r="P61" s="48">
        <f t="shared" si="32"/>
        <v>0</v>
      </c>
      <c r="Q61" s="49">
        <f t="shared" si="33"/>
        <v>18</v>
      </c>
      <c r="R61" s="51">
        <f t="shared" si="21"/>
        <v>0</v>
      </c>
      <c r="S61" s="51">
        <f t="shared" si="22"/>
        <v>0</v>
      </c>
      <c r="T61" s="51">
        <f t="shared" si="23"/>
        <v>0</v>
      </c>
      <c r="U61" s="51">
        <f t="shared" si="24"/>
        <v>0</v>
      </c>
      <c r="V61" s="51">
        <f t="shared" si="25"/>
        <v>0</v>
      </c>
      <c r="W61" s="51">
        <f t="shared" si="26"/>
        <v>0</v>
      </c>
    </row>
    <row r="62" spans="1:23" ht="12.75" hidden="1" customHeight="1" x14ac:dyDescent="0.2">
      <c r="A62">
        <f t="shared" si="0"/>
        <v>0</v>
      </c>
      <c r="B62" s="43">
        <v>326</v>
      </c>
      <c r="C62" s="44" t="str">
        <f>VLOOKUP($B62,[1]Sheet1!$A$3:$C$89,2)</f>
        <v>Tracker</v>
      </c>
      <c r="D62" s="44" t="str">
        <f>VLOOKUP($B62,[1]Sheet1!$A$3:$C$89,3)</f>
        <v>T Park</v>
      </c>
      <c r="E62" s="45" t="str">
        <f>IF(ISNA(VLOOKUP($B62,'Race 1'!$A$5:$I$26,8,FALSE)),"DNC",VLOOKUP($B62,'Race 1'!$A$5:$I$26,8,FALSE))</f>
        <v>DNC</v>
      </c>
      <c r="F62" s="46">
        <f t="shared" si="27"/>
        <v>0</v>
      </c>
      <c r="G62" s="45" t="str">
        <f>IF(ISNA(VLOOKUP($B62,'Race 2'!$A$5:$I$28,8,FALSE)),"DNC",VLOOKUP($B62,'Race 2'!$A$5:$I$28,8,FALSE))</f>
        <v>DNC</v>
      </c>
      <c r="H62" s="46">
        <f t="shared" si="28"/>
        <v>0</v>
      </c>
      <c r="I62" s="45" t="str">
        <f>IF(ISNA(VLOOKUP($B62,'Race 3'!$A$5:$I$27,8,FALSE)),"DNC",VLOOKUP($B62,'Race 3'!$A$5:$I$27,8,FALSE))</f>
        <v>DNC</v>
      </c>
      <c r="J62" s="46">
        <f t="shared" si="29"/>
        <v>0</v>
      </c>
      <c r="K62" s="45" t="str">
        <f>IF(ISNA(VLOOKUP($B62,'Race 4'!$A$5:$I$29,8,FALSE)),"DNC",VLOOKUP($B62,'Race 4'!$A$5:$I$29,8,FALSE))</f>
        <v>DNC</v>
      </c>
      <c r="L62" s="46">
        <f t="shared" si="30"/>
        <v>0</v>
      </c>
      <c r="M62" s="45" t="str">
        <f>IF(ISNA(VLOOKUP($B62,'Race 5'!$A$5:$I$30,8,FALSE)),"DNC",VLOOKUP($B62,'Race 5'!$A$5:$I$30,8,FALSE))</f>
        <v>DNC</v>
      </c>
      <c r="N62" s="46">
        <f t="shared" si="31"/>
        <v>0</v>
      </c>
      <c r="O62" s="47">
        <f t="shared" si="14"/>
        <v>0</v>
      </c>
      <c r="P62" s="48">
        <f t="shared" si="32"/>
        <v>0</v>
      </c>
      <c r="Q62" s="49">
        <f t="shared" si="33"/>
        <v>18</v>
      </c>
      <c r="R62" s="51">
        <f t="shared" si="21"/>
        <v>0</v>
      </c>
      <c r="S62" s="51">
        <f t="shared" si="22"/>
        <v>0</v>
      </c>
      <c r="T62" s="51">
        <f t="shared" si="23"/>
        <v>0</v>
      </c>
      <c r="U62" s="51">
        <f t="shared" si="24"/>
        <v>0</v>
      </c>
      <c r="V62" s="51">
        <f t="shared" si="25"/>
        <v>0</v>
      </c>
      <c r="W62" s="51">
        <f t="shared" si="26"/>
        <v>0</v>
      </c>
    </row>
    <row r="63" spans="1:23" ht="12.75" hidden="1" customHeight="1" x14ac:dyDescent="0.2">
      <c r="A63">
        <f t="shared" si="0"/>
        <v>0</v>
      </c>
      <c r="B63" s="43">
        <v>327</v>
      </c>
      <c r="C63" s="44" t="str">
        <f>VLOOKUP($B63,[1]Sheet1!$A$3:$C$89,2)</f>
        <v>Saucy Susan</v>
      </c>
      <c r="D63" s="44" t="str">
        <f>VLOOKUP($B63,[1]Sheet1!$A$3:$C$89,3)</f>
        <v>K Dawson</v>
      </c>
      <c r="E63" s="45" t="str">
        <f>IF(ISNA(VLOOKUP($B63,'Race 1'!$A$5:$I$26,8,FALSE)),"DNC",VLOOKUP($B63,'Race 1'!$A$5:$I$26,8,FALSE))</f>
        <v>DNC</v>
      </c>
      <c r="F63" s="46">
        <f t="shared" si="27"/>
        <v>0</v>
      </c>
      <c r="G63" s="45" t="str">
        <f>IF(ISNA(VLOOKUP($B63,'Race 2'!$A$5:$I$28,8,FALSE)),"DNC",VLOOKUP($B63,'Race 2'!$A$5:$I$28,8,FALSE))</f>
        <v>DNC</v>
      </c>
      <c r="H63" s="46">
        <f t="shared" si="28"/>
        <v>0</v>
      </c>
      <c r="I63" s="45" t="str">
        <f>IF(ISNA(VLOOKUP($B63,'Race 3'!$A$5:$I$27,8,FALSE)),"DNC",VLOOKUP($B63,'Race 3'!$A$5:$I$27,8,FALSE))</f>
        <v>DNC</v>
      </c>
      <c r="J63" s="46">
        <f t="shared" si="29"/>
        <v>0</v>
      </c>
      <c r="K63" s="45" t="str">
        <f>IF(ISNA(VLOOKUP($B63,'Race 4'!$A$5:$I$29,8,FALSE)),"DNC",VLOOKUP($B63,'Race 4'!$A$5:$I$29,8,FALSE))</f>
        <v>DNC</v>
      </c>
      <c r="L63" s="46">
        <f t="shared" si="30"/>
        <v>0</v>
      </c>
      <c r="M63" s="45" t="str">
        <f>IF(ISNA(VLOOKUP($B63,'Race 5'!$A$5:$I$30,8,FALSE)),"DNC",VLOOKUP($B63,'Race 5'!$A$5:$I$30,8,FALSE))</f>
        <v>DNC</v>
      </c>
      <c r="N63" s="46">
        <f t="shared" si="31"/>
        <v>0</v>
      </c>
      <c r="O63" s="47">
        <f t="shared" si="14"/>
        <v>0</v>
      </c>
      <c r="P63" s="48">
        <f t="shared" si="32"/>
        <v>0</v>
      </c>
      <c r="Q63" s="49">
        <f t="shared" si="33"/>
        <v>18</v>
      </c>
      <c r="R63" s="51">
        <f t="shared" si="21"/>
        <v>0</v>
      </c>
      <c r="S63" s="51">
        <f t="shared" si="22"/>
        <v>0</v>
      </c>
      <c r="T63" s="51">
        <f t="shared" si="23"/>
        <v>0</v>
      </c>
      <c r="U63" s="51">
        <f t="shared" si="24"/>
        <v>0</v>
      </c>
      <c r="V63" s="51">
        <f t="shared" si="25"/>
        <v>0</v>
      </c>
      <c r="W63" s="51">
        <f t="shared" si="26"/>
        <v>0</v>
      </c>
    </row>
    <row r="64" spans="1:23" ht="12.75" hidden="1" customHeight="1" x14ac:dyDescent="0.2">
      <c r="A64">
        <f t="shared" si="0"/>
        <v>0</v>
      </c>
      <c r="B64" s="43">
        <v>330</v>
      </c>
      <c r="C64" s="44" t="str">
        <f>VLOOKUP($B64,[1]Sheet1!$A$3:$C$89,2)</f>
        <v>Kiwi Monogams</v>
      </c>
      <c r="D64" s="44" t="str">
        <f>VLOOKUP($B64,[1]Sheet1!$A$3:$C$89,3)</f>
        <v>B White</v>
      </c>
      <c r="E64" s="45" t="str">
        <f>IF(ISNA(VLOOKUP($B64,'Race 1'!$A$5:$I$26,8,FALSE)),"DNC",VLOOKUP($B64,'Race 1'!$A$5:$I$26,8,FALSE))</f>
        <v>DNC</v>
      </c>
      <c r="F64" s="46">
        <f t="shared" si="27"/>
        <v>0</v>
      </c>
      <c r="G64" s="45" t="str">
        <f>IF(ISNA(VLOOKUP($B64,'Race 2'!$A$5:$I$28,8,FALSE)),"DNC",VLOOKUP($B64,'Race 2'!$A$5:$I$28,8,FALSE))</f>
        <v>DNC</v>
      </c>
      <c r="H64" s="46">
        <f t="shared" si="28"/>
        <v>0</v>
      </c>
      <c r="I64" s="45" t="str">
        <f>IF(ISNA(VLOOKUP($B64,'Race 3'!$A$5:$I$27,8,FALSE)),"DNC",VLOOKUP($B64,'Race 3'!$A$5:$I$27,8,FALSE))</f>
        <v>DNC</v>
      </c>
      <c r="J64" s="46">
        <f t="shared" si="29"/>
        <v>0</v>
      </c>
      <c r="K64" s="45" t="str">
        <f>IF(ISNA(VLOOKUP($B64,'Race 4'!$A$5:$I$29,8,FALSE)),"DNC",VLOOKUP($B64,'Race 4'!$A$5:$I$29,8,FALSE))</f>
        <v>DNC</v>
      </c>
      <c r="L64" s="46">
        <f t="shared" si="30"/>
        <v>0</v>
      </c>
      <c r="M64" s="45" t="str">
        <f>IF(ISNA(VLOOKUP($B64,'Race 5'!$A$5:$I$30,8,FALSE)),"DNC",VLOOKUP($B64,'Race 5'!$A$5:$I$30,8,FALSE))</f>
        <v>DNC</v>
      </c>
      <c r="N64" s="46">
        <f t="shared" si="31"/>
        <v>0</v>
      </c>
      <c r="O64" s="47">
        <f t="shared" si="14"/>
        <v>0</v>
      </c>
      <c r="P64" s="48">
        <f t="shared" si="32"/>
        <v>0</v>
      </c>
      <c r="Q64" s="49">
        <f t="shared" si="33"/>
        <v>18</v>
      </c>
      <c r="R64" s="51">
        <f t="shared" si="21"/>
        <v>0</v>
      </c>
      <c r="S64" s="51">
        <f t="shared" si="22"/>
        <v>0</v>
      </c>
      <c r="T64" s="51">
        <f t="shared" si="23"/>
        <v>0</v>
      </c>
      <c r="U64" s="51">
        <f t="shared" si="24"/>
        <v>0</v>
      </c>
      <c r="V64" s="51">
        <f t="shared" si="25"/>
        <v>0</v>
      </c>
      <c r="W64" s="51">
        <f t="shared" si="26"/>
        <v>0</v>
      </c>
    </row>
    <row r="65" spans="1:23" ht="12.75" customHeight="1" x14ac:dyDescent="0.2">
      <c r="A65">
        <f t="shared" si="0"/>
        <v>1</v>
      </c>
      <c r="B65" s="43">
        <v>331</v>
      </c>
      <c r="C65" s="44" t="str">
        <f>VLOOKUP($B65,[1]Sheet1!$A$3:$C$89,2)</f>
        <v>Bil</v>
      </c>
      <c r="D65" s="44" t="str">
        <f>VLOOKUP($B65,[1]Sheet1!$A$3:$C$89,3)</f>
        <v>D Smith</v>
      </c>
      <c r="E65" s="45">
        <f>IF(ISNA(VLOOKUP($B65,'Race 1'!$A$5:$I$26,8,FALSE)),"DNC",VLOOKUP($B65,'Race 1'!$A$5:$I$26,8,FALSE))</f>
        <v>9</v>
      </c>
      <c r="F65" s="46">
        <f t="shared" si="27"/>
        <v>33.333333333333336</v>
      </c>
      <c r="G65" s="45">
        <f>IF(ISNA(VLOOKUP($B65,'Race 2'!$A$5:$I$28,8,FALSE)),"DNC",VLOOKUP($B65,'Race 2'!$A$5:$I$28,8,FALSE))</f>
        <v>9</v>
      </c>
      <c r="H65" s="46">
        <f t="shared" si="28"/>
        <v>33.333333333333336</v>
      </c>
      <c r="I65" s="45">
        <f>IF(ISNA(VLOOKUP($B65,'Race 3'!$A$5:$I$27,8,FALSE)),"DNC",VLOOKUP($B65,'Race 3'!$A$5:$I$27,8,FALSE))</f>
        <v>12</v>
      </c>
      <c r="J65" s="46">
        <f t="shared" si="29"/>
        <v>26.666666666666668</v>
      </c>
      <c r="K65" s="45">
        <f>IF(ISNA(VLOOKUP($B65,'Race 4'!$A$5:$I$29,8,FALSE)),"DNC",VLOOKUP($B65,'Race 4'!$A$5:$I$29,8,FALSE))</f>
        <v>5</v>
      </c>
      <c r="L65" s="46">
        <f t="shared" si="30"/>
        <v>50</v>
      </c>
      <c r="M65" s="45">
        <f>IF(ISNA(VLOOKUP($B65,'Race 5'!$A$5:$I$30,8,FALSE)),"DNC",VLOOKUP($B65,'Race 5'!$A$5:$I$30,8,FALSE))</f>
        <v>7</v>
      </c>
      <c r="N65" s="46">
        <f t="shared" si="31"/>
        <v>40</v>
      </c>
      <c r="O65" s="47">
        <f t="shared" si="14"/>
        <v>183.33333333333334</v>
      </c>
      <c r="P65" s="48">
        <f t="shared" si="32"/>
        <v>156.66666666666669</v>
      </c>
      <c r="Q65" s="49">
        <f t="shared" si="33"/>
        <v>8</v>
      </c>
      <c r="R65" s="51">
        <f t="shared" si="21"/>
        <v>26.666666666666668</v>
      </c>
      <c r="S65" s="51">
        <f t="shared" si="22"/>
        <v>33.333333333333336</v>
      </c>
      <c r="T65" s="51">
        <f t="shared" si="23"/>
        <v>33.333333333333336</v>
      </c>
      <c r="U65" s="51">
        <f t="shared" si="24"/>
        <v>26.666666666666668</v>
      </c>
      <c r="V65" s="51">
        <f t="shared" si="25"/>
        <v>50</v>
      </c>
      <c r="W65" s="51">
        <f t="shared" si="26"/>
        <v>40</v>
      </c>
    </row>
    <row r="66" spans="1:23" x14ac:dyDescent="0.2">
      <c r="A66">
        <f t="shared" si="0"/>
        <v>1</v>
      </c>
      <c r="B66" s="43">
        <v>521</v>
      </c>
      <c r="C66" s="44" t="str">
        <f>VLOOKUP($B66,[1]Sheet1!$A$3:$C$89,2)</f>
        <v>Mistress Overdone</v>
      </c>
      <c r="D66" s="44" t="str">
        <f>VLOOKUP($B66,[1]Sheet1!$A$3:$C$89,3)</f>
        <v>R Mackay</v>
      </c>
      <c r="E66" s="45">
        <f>IF(ISNA(VLOOKUP($B66,'Race 1'!$A$5:$I$26,8,FALSE)),"DNC",VLOOKUP($B66,'Race 1'!$A$5:$I$26,8,FALSE))</f>
        <v>13</v>
      </c>
      <c r="F66" s="46">
        <f t="shared" si="27"/>
        <v>25</v>
      </c>
      <c r="G66" s="45">
        <f>IF(ISNA(VLOOKUP($B66,'Race 2'!$A$5:$I$28,8,FALSE)),"DNC",VLOOKUP($B66,'Race 2'!$A$5:$I$28,8,FALSE))</f>
        <v>11</v>
      </c>
      <c r="H66" s="46">
        <f t="shared" si="28"/>
        <v>28.571428571428573</v>
      </c>
      <c r="I66" s="45">
        <f>IF(ISNA(VLOOKUP($B66,'Race 3'!$A$5:$I$27,8,FALSE)),"DNC",VLOOKUP($B66,'Race 3'!$A$5:$I$27,8,FALSE))</f>
        <v>7</v>
      </c>
      <c r="J66" s="46">
        <f t="shared" si="29"/>
        <v>40</v>
      </c>
      <c r="K66" s="45">
        <f>IF(ISNA(VLOOKUP($B66,'Race 4'!$A$5:$I$29,8,FALSE)),"DNC",VLOOKUP($B66,'Race 4'!$A$5:$I$29,8,FALSE))</f>
        <v>15</v>
      </c>
      <c r="L66" s="46">
        <f t="shared" si="30"/>
        <v>22.222222222222221</v>
      </c>
      <c r="M66" s="45">
        <f>IF(ISNA(VLOOKUP($B66,'Race 5'!$A$5:$I$30,8,FALSE)),"DNC",VLOOKUP($B66,'Race 5'!$A$5:$I$30,8,FALSE))</f>
        <v>5</v>
      </c>
      <c r="N66" s="46">
        <f t="shared" si="31"/>
        <v>50</v>
      </c>
      <c r="O66" s="47">
        <f t="shared" si="14"/>
        <v>165.79365079365081</v>
      </c>
      <c r="P66" s="48">
        <f t="shared" si="32"/>
        <v>143.57142857142858</v>
      </c>
      <c r="Q66" s="49">
        <f t="shared" si="33"/>
        <v>10</v>
      </c>
      <c r="R66" s="51">
        <f t="shared" si="21"/>
        <v>22.222222222222221</v>
      </c>
      <c r="S66" s="51">
        <f t="shared" si="22"/>
        <v>25</v>
      </c>
      <c r="T66" s="51">
        <f t="shared" si="23"/>
        <v>28.571428571428573</v>
      </c>
      <c r="U66" s="51">
        <f t="shared" si="24"/>
        <v>40</v>
      </c>
      <c r="V66" s="51">
        <f t="shared" si="25"/>
        <v>22.222222222222221</v>
      </c>
      <c r="W66" s="51">
        <f t="shared" si="26"/>
        <v>50</v>
      </c>
    </row>
    <row r="67" spans="1:23" x14ac:dyDescent="0.2">
      <c r="R67" s="51"/>
      <c r="S67" s="51"/>
      <c r="T67" s="51"/>
      <c r="U67" s="51"/>
      <c r="V67" s="51"/>
      <c r="W67" s="51"/>
    </row>
    <row r="68" spans="1:23" x14ac:dyDescent="0.2">
      <c r="C68" s="73" t="s">
        <v>31</v>
      </c>
      <c r="D68" s="51"/>
      <c r="E68" s="4">
        <f>MAX(E4:E66)+COUNTIF(E4:E66,"dnf")</f>
        <v>17</v>
      </c>
      <c r="F68" s="4"/>
      <c r="G68" s="4">
        <f>MAX(G4:G66)+COUNTIF(G4:G66,"dnf")</f>
        <v>17</v>
      </c>
      <c r="H68" s="4"/>
      <c r="I68" s="4">
        <f>MAX(I4:I66)+COUNTIF(I4:I66,"dnf")+COUNTIF(I4:I66,"OCS")</f>
        <v>17</v>
      </c>
      <c r="J68" s="4"/>
      <c r="K68" s="4">
        <f>MAX(K4:K66)+COUNTIF(K4:K66,"dnf")</f>
        <v>15</v>
      </c>
      <c r="L68" s="4"/>
      <c r="M68" s="4">
        <f>MAX(M4:M66)+COUNTIF(M4:M66,"dnf")</f>
        <v>14</v>
      </c>
      <c r="N68" s="52"/>
      <c r="O68" s="50"/>
      <c r="P68" s="50"/>
      <c r="Q68" s="50"/>
      <c r="R68" s="51"/>
      <c r="S68" s="51"/>
      <c r="T68" s="51"/>
      <c r="U68" s="51"/>
      <c r="V68" s="51"/>
      <c r="W68" s="51"/>
    </row>
    <row r="69" spans="1:23" x14ac:dyDescent="0.2">
      <c r="B69" s="50"/>
      <c r="C69" s="51"/>
      <c r="D69" s="51"/>
      <c r="E69" s="50"/>
      <c r="F69" s="52"/>
      <c r="G69" s="50"/>
      <c r="H69" s="52"/>
      <c r="I69" s="50"/>
      <c r="J69" s="52"/>
      <c r="K69" s="50"/>
      <c r="L69" s="52"/>
      <c r="M69" s="50"/>
      <c r="N69" s="52"/>
      <c r="O69" s="50"/>
      <c r="P69" s="50"/>
      <c r="Q69" s="50"/>
      <c r="R69" s="51"/>
      <c r="S69" s="51"/>
      <c r="T69" s="51"/>
      <c r="U69" s="51"/>
      <c r="V69" s="51"/>
      <c r="W69" s="51"/>
    </row>
  </sheetData>
  <autoFilter ref="A3:A66">
    <filterColumn colId="0">
      <filters>
        <filter val="1"/>
      </filters>
    </filterColumn>
  </autoFilter>
  <mergeCells count="6">
    <mergeCell ref="M2:N2"/>
    <mergeCell ref="B1:D1"/>
    <mergeCell ref="E2:F2"/>
    <mergeCell ref="G2:H2"/>
    <mergeCell ref="I2:J2"/>
    <mergeCell ref="K2:L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Race 1</vt:lpstr>
      <vt:lpstr>Race 2</vt:lpstr>
      <vt:lpstr>Race 3</vt:lpstr>
      <vt:lpstr>Race 4</vt:lpstr>
      <vt:lpstr>Race 5</vt:lpstr>
      <vt:lpstr>Overall Champ</vt:lpstr>
      <vt:lpstr>Overall HCap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Le Page</dc:creator>
  <cp:lastModifiedBy>Don</cp:lastModifiedBy>
  <dcterms:created xsi:type="dcterms:W3CDTF">2006-12-27T02:31:59Z</dcterms:created>
  <dcterms:modified xsi:type="dcterms:W3CDTF">2017-03-07T03:04:18Z</dcterms:modified>
</cp:coreProperties>
</file>